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EB762F2-DABE-4E8B-ADC4-237C354C8B43}" xr6:coauthVersionLast="47" xr6:coauthVersionMax="47" xr10:uidLastSave="{00000000-0000-0000-0000-000000000000}"/>
  <bookViews>
    <workbookView xWindow="-120" yWindow="-120" windowWidth="29040" windowHeight="15720" xr2:uid="{6227E2AF-2EA0-41E4-B8F7-16544FD88101}"/>
  </bookViews>
  <sheets>
    <sheet name="MARÇ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" i="1" l="1"/>
  <c r="F42" i="1"/>
  <c r="I37" i="1"/>
  <c r="L5" i="1" s="1"/>
  <c r="C36" i="1"/>
  <c r="F33" i="1"/>
  <c r="F29" i="1"/>
  <c r="F16" i="1"/>
  <c r="E16" i="1"/>
  <c r="D16" i="1"/>
  <c r="C16" i="1"/>
  <c r="F18" i="1" l="1"/>
  <c r="L4" i="1" s="1"/>
  <c r="L7" i="1" s="1"/>
</calcChain>
</file>

<file path=xl/sharedStrings.xml><?xml version="1.0" encoding="utf-8"?>
<sst xmlns="http://schemas.openxmlformats.org/spreadsheetml/2006/main" count="101" uniqueCount="80">
  <si>
    <t xml:space="preserve">TOTAL GASTO </t>
  </si>
  <si>
    <t>VALOR</t>
  </si>
  <si>
    <t>ORDINÁRIAS</t>
  </si>
  <si>
    <t>EXTRAORDINÁRIAS</t>
  </si>
  <si>
    <t>DESCRIÇÃO</t>
  </si>
  <si>
    <t>SALÁRIO/PRÓ-LABORE</t>
  </si>
  <si>
    <t>ALIMENTAÇÃO</t>
  </si>
  <si>
    <t xml:space="preserve">TRANSPORTE </t>
  </si>
  <si>
    <t>ANOTAÇÕES</t>
  </si>
  <si>
    <t>FUNDO DE RESERVA</t>
  </si>
  <si>
    <t xml:space="preserve">SÍNDICO </t>
  </si>
  <si>
    <t>-</t>
  </si>
  <si>
    <r>
      <t>PLACA CANCELA (</t>
    </r>
    <r>
      <rPr>
        <sz val="8"/>
        <color rgb="FF3F3F3F"/>
        <rFont val="Calibri"/>
        <family val="2"/>
        <scheme val="minor"/>
      </rPr>
      <t>ANDRÉ ANTENISTA</t>
    </r>
    <r>
      <rPr>
        <sz val="12"/>
        <color rgb="FF3F3F3F"/>
        <rFont val="Calibri"/>
        <family val="2"/>
        <scheme val="minor"/>
      </rPr>
      <t>)</t>
    </r>
  </si>
  <si>
    <t xml:space="preserve">TOTAL </t>
  </si>
  <si>
    <t>ENCARREGADO</t>
  </si>
  <si>
    <t>COMBUSTIVEL</t>
  </si>
  <si>
    <t xml:space="preserve">AUX. ADMINISTRATIVO </t>
  </si>
  <si>
    <r>
      <t>FONTE CFTV(</t>
    </r>
    <r>
      <rPr>
        <sz val="8"/>
        <color rgb="FF3F3F3F"/>
        <rFont val="Calibri"/>
        <family val="2"/>
        <scheme val="minor"/>
      </rPr>
      <t>ANDRÉ ANTENISTA</t>
    </r>
    <r>
      <rPr>
        <sz val="12"/>
        <color rgb="FF3F3F3F"/>
        <rFont val="Calibri"/>
        <family val="2"/>
        <scheme val="minor"/>
      </rPr>
      <t>)</t>
    </r>
  </si>
  <si>
    <t>SUBSÍNDICO BL. A</t>
  </si>
  <si>
    <r>
      <t>PRINT FAST(</t>
    </r>
    <r>
      <rPr>
        <sz val="11"/>
        <color rgb="FF3F3F3F"/>
        <rFont val="Calibri"/>
        <family val="2"/>
        <scheme val="minor"/>
      </rPr>
      <t>PULSEIRAS PISCINA</t>
    </r>
    <r>
      <rPr>
        <sz val="12"/>
        <color rgb="FF3F3F3F"/>
        <rFont val="Calibri"/>
        <family val="2"/>
        <scheme val="minor"/>
      </rPr>
      <t>)</t>
    </r>
  </si>
  <si>
    <t>SUBSÍNDICO BL. B</t>
  </si>
  <si>
    <t>CASA BRASILIA</t>
  </si>
  <si>
    <t>SUBSÍNDICO BL. C</t>
  </si>
  <si>
    <r>
      <t>FIBROMAX(</t>
    </r>
    <r>
      <rPr>
        <sz val="8"/>
        <color rgb="FF3F3F3F"/>
        <rFont val="Calibri"/>
        <family val="2"/>
        <scheme val="minor"/>
      </rPr>
      <t>MATERIAL CAIXA D'AGUA</t>
    </r>
    <r>
      <rPr>
        <sz val="12"/>
        <color rgb="FF3F3F3F"/>
        <rFont val="Calibri"/>
        <family val="2"/>
        <scheme val="minor"/>
      </rPr>
      <t>)</t>
    </r>
  </si>
  <si>
    <t>SUBSÍNDICO BL. D</t>
  </si>
  <si>
    <t>ANTENISTA (CFTV)</t>
  </si>
  <si>
    <t>SUBSÍNDICO BL. E</t>
  </si>
  <si>
    <t>DANILO(ULTIMA PARCELA )</t>
  </si>
  <si>
    <t>SERRALHEIRO 1° PARC</t>
  </si>
  <si>
    <t xml:space="preserve">PINCEIS E TINTA </t>
  </si>
  <si>
    <t>TOTAL GERAL</t>
  </si>
  <si>
    <t>SOLDAS ASTES GUARDA SOL</t>
  </si>
  <si>
    <t>PLACAS (ULTIMA PARCELA)</t>
  </si>
  <si>
    <t>CDP MDF(COLA CONTATO)</t>
  </si>
  <si>
    <t>REDES TRAVES CAMPO</t>
  </si>
  <si>
    <t xml:space="preserve">VALOR </t>
  </si>
  <si>
    <t>REPARO CAIXA D'AGUA 1° PRC</t>
  </si>
  <si>
    <t xml:space="preserve">JK EXCLUSIVE </t>
  </si>
  <si>
    <t>EQUATORIAL BL.A</t>
  </si>
  <si>
    <r>
      <t>REPARO DVR BL B (</t>
    </r>
    <r>
      <rPr>
        <sz val="8"/>
        <color rgb="FF3F3F3F"/>
        <rFont val="Calibri"/>
        <family val="2"/>
        <scheme val="minor"/>
      </rPr>
      <t>ultima parcela</t>
    </r>
    <r>
      <rPr>
        <sz val="12"/>
        <color rgb="FF3F3F3F"/>
        <rFont val="Calibri"/>
        <family val="2"/>
        <scheme val="minor"/>
      </rPr>
      <t>)</t>
    </r>
  </si>
  <si>
    <t xml:space="preserve"> </t>
  </si>
  <si>
    <t xml:space="preserve">SILVA MARTINS </t>
  </si>
  <si>
    <t>EQUATORIAL BL.B</t>
  </si>
  <si>
    <t>TUBULAÇOES E FLANGES BL B E C</t>
  </si>
  <si>
    <t>COPA ENERGIA</t>
  </si>
  <si>
    <t>EQUATORIAL BL.C</t>
  </si>
  <si>
    <t>ENCONDER E PLACA MOTOR PPA DO PORTAO</t>
  </si>
  <si>
    <t>EQUATORIAL BL.D</t>
  </si>
  <si>
    <t>COLA DE CONTATO E THINNER</t>
  </si>
  <si>
    <t>HOUSE</t>
  </si>
  <si>
    <t>EQUATORIAL BL.E</t>
  </si>
  <si>
    <t>PLACA CANCELA DE SAIDA</t>
  </si>
  <si>
    <t>ORONA</t>
  </si>
  <si>
    <t>EQUATORIAL A.C</t>
  </si>
  <si>
    <r>
      <t>ANTENISTA (</t>
    </r>
    <r>
      <rPr>
        <sz val="10"/>
        <color rgb="FF3F3F3F"/>
        <rFont val="Calibri"/>
        <family val="2"/>
        <scheme val="minor"/>
      </rPr>
      <t>ULTIMA PARC. DVR</t>
    </r>
    <r>
      <rPr>
        <sz val="12"/>
        <color rgb="FF3F3F3F"/>
        <rFont val="Calibri"/>
        <family val="2"/>
        <scheme val="minor"/>
      </rPr>
      <t>)</t>
    </r>
  </si>
  <si>
    <t>ELETRICISTA</t>
  </si>
  <si>
    <t>TOTAL EQUATORIAL</t>
  </si>
  <si>
    <t xml:space="preserve">CONSERTO IMPRESSORA </t>
  </si>
  <si>
    <t>ANTENISTA</t>
  </si>
  <si>
    <t>LAMPADAS E SENSORES</t>
  </si>
  <si>
    <t>CLARO/TELEFONE</t>
  </si>
  <si>
    <t xml:space="preserve">SANEAGO MACRO </t>
  </si>
  <si>
    <t>AEROENGE</t>
  </si>
  <si>
    <t>SANEAGO A.C</t>
  </si>
  <si>
    <t>JURÍDICO</t>
  </si>
  <si>
    <t>TOTAL SANEAGO</t>
  </si>
  <si>
    <t>SEGURO</t>
  </si>
  <si>
    <t>WIKNET</t>
  </si>
  <si>
    <t>ÓRIGO BL.A</t>
  </si>
  <si>
    <t>ÓRIGO BL.B</t>
  </si>
  <si>
    <t>ÓRIGO BL.C</t>
  </si>
  <si>
    <t>ÓRIGO BL.D</t>
  </si>
  <si>
    <t>ÓRIGO BL.E</t>
  </si>
  <si>
    <t>ÓRIGO A.C</t>
  </si>
  <si>
    <t xml:space="preserve">ISS HOUSE </t>
  </si>
  <si>
    <t>TOTAL CONCESSIONÁRIAS</t>
  </si>
  <si>
    <t>DARF</t>
  </si>
  <si>
    <t>FGTS</t>
  </si>
  <si>
    <t>REPASSE FUNDO DE RESERVA</t>
  </si>
  <si>
    <t>FÉRIAS ENCARREGADO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</si>
</sst>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3F3F3F"/>
      <name val="Arial"/>
      <family val="2"/>
    </font>
    <font>
      <b/>
      <sz val="12"/>
      <color rgb="FF3F3F3F"/>
      <name val="Calibri"/>
      <family val="2"/>
      <scheme val="minor"/>
    </font>
    <font>
      <sz val="12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F3F3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</cellStyleXfs>
  <cellXfs count="43">
    <xf numFmtId="0" fontId="0" fillId="0" borderId="0" xfId="0"/>
    <xf numFmtId="0" fontId="4" fillId="5" borderId="1" xfId="5" applyBorder="1" applyAlignment="1">
      <alignment horizontal="center" vertical="center"/>
    </xf>
    <xf numFmtId="0" fontId="5" fillId="4" borderId="1" xfId="4" applyFont="1" applyBorder="1" applyAlignment="1">
      <alignment horizontal="center" vertical="center"/>
    </xf>
    <xf numFmtId="44" fontId="5" fillId="4" borderId="1" xfId="4" applyNumberFormat="1" applyFont="1" applyBorder="1" applyAlignment="1">
      <alignment horizontal="center" vertical="center"/>
    </xf>
    <xf numFmtId="0" fontId="6" fillId="3" borderId="1" xfId="3" applyFont="1" applyAlignment="1">
      <alignment horizontal="center" vertical="center"/>
    </xf>
    <xf numFmtId="0" fontId="7" fillId="3" borderId="1" xfId="3" applyFont="1" applyAlignment="1">
      <alignment horizontal="center" vertical="center"/>
    </xf>
    <xf numFmtId="44" fontId="5" fillId="4" borderId="1" xfId="1" applyFont="1" applyFill="1" applyBorder="1" applyAlignment="1">
      <alignment horizontal="center" vertical="center"/>
    </xf>
    <xf numFmtId="0" fontId="8" fillId="3" borderId="1" xfId="3" applyFont="1" applyAlignment="1">
      <alignment horizontal="center" vertical="center"/>
    </xf>
    <xf numFmtId="44" fontId="8" fillId="3" borderId="1" xfId="1" applyFont="1" applyFill="1" applyBorder="1" applyAlignment="1">
      <alignment horizontal="center" vertical="center"/>
    </xf>
    <xf numFmtId="0" fontId="8" fillId="3" borderId="2" xfId="3" applyFont="1" applyBorder="1" applyAlignment="1">
      <alignment horizontal="center" vertical="center"/>
    </xf>
    <xf numFmtId="44" fontId="8" fillId="3" borderId="2" xfId="1" applyFont="1" applyFill="1" applyBorder="1" applyAlignment="1">
      <alignment horizontal="center" vertical="center"/>
    </xf>
    <xf numFmtId="44" fontId="0" fillId="0" borderId="0" xfId="0" applyNumberFormat="1"/>
    <xf numFmtId="0" fontId="8" fillId="3" borderId="3" xfId="3" applyFont="1" applyBorder="1" applyAlignment="1">
      <alignment horizontal="center" vertical="center"/>
    </xf>
    <xf numFmtId="44" fontId="8" fillId="3" borderId="3" xfId="1" applyFont="1" applyFill="1" applyBorder="1" applyAlignment="1">
      <alignment horizontal="center" vertical="center"/>
    </xf>
    <xf numFmtId="44" fontId="8" fillId="3" borderId="1" xfId="1" quotePrefix="1" applyFont="1" applyFill="1" applyBorder="1" applyAlignment="1">
      <alignment horizontal="center" vertical="center"/>
    </xf>
    <xf numFmtId="0" fontId="7" fillId="3" borderId="3" xfId="3" applyFont="1" applyBorder="1" applyAlignment="1">
      <alignment horizontal="center" vertical="center"/>
    </xf>
    <xf numFmtId="44" fontId="7" fillId="3" borderId="3" xfId="1" applyFont="1" applyFill="1" applyBorder="1" applyAlignment="1">
      <alignment horizontal="center" vertical="center"/>
    </xf>
    <xf numFmtId="44" fontId="7" fillId="3" borderId="1" xfId="1" applyFont="1" applyFill="1" applyBorder="1" applyAlignment="1">
      <alignment horizontal="center" vertical="center"/>
    </xf>
    <xf numFmtId="44" fontId="8" fillId="3" borderId="1" xfId="3" applyNumberFormat="1" applyFont="1" applyAlignment="1">
      <alignment horizontal="center" vertical="center"/>
    </xf>
    <xf numFmtId="0" fontId="8" fillId="3" borderId="4" xfId="3" applyFont="1" applyBorder="1" applyAlignment="1">
      <alignment horizontal="center" vertical="center"/>
    </xf>
    <xf numFmtId="44" fontId="8" fillId="3" borderId="5" xfId="1" applyFont="1" applyFill="1" applyBorder="1" applyAlignment="1">
      <alignment horizontal="center" vertical="center"/>
    </xf>
    <xf numFmtId="44" fontId="8" fillId="2" borderId="6" xfId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horizontal="center" vertical="center"/>
    </xf>
    <xf numFmtId="0" fontId="11" fillId="0" borderId="0" xfId="0" applyFont="1"/>
    <xf numFmtId="0" fontId="10" fillId="3" borderId="1" xfId="3" applyFont="1" applyAlignment="1">
      <alignment horizontal="center" vertical="center"/>
    </xf>
    <xf numFmtId="4" fontId="8" fillId="3" borderId="1" xfId="3" applyNumberFormat="1" applyFont="1" applyAlignment="1">
      <alignment vertical="center"/>
    </xf>
    <xf numFmtId="0" fontId="9" fillId="3" borderId="1" xfId="3" applyFont="1" applyAlignment="1">
      <alignment horizontal="center" vertical="center"/>
    </xf>
    <xf numFmtId="0" fontId="13" fillId="2" borderId="1" xfId="2" applyFont="1" applyBorder="1" applyAlignment="1">
      <alignment horizontal="center" vertical="center"/>
    </xf>
    <xf numFmtId="44" fontId="13" fillId="2" borderId="1" xfId="2" applyNumberFormat="1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8" fontId="8" fillId="3" borderId="1" xfId="1" applyNumberFormat="1" applyFont="1" applyFill="1" applyBorder="1" applyAlignment="1">
      <alignment horizontal="right" vertical="center"/>
    </xf>
    <xf numFmtId="0" fontId="13" fillId="2" borderId="7" xfId="2" applyFont="1" applyBorder="1" applyAlignment="1">
      <alignment horizontal="center" vertical="center"/>
    </xf>
    <xf numFmtId="44" fontId="13" fillId="2" borderId="5" xfId="2" applyNumberFormat="1" applyFont="1" applyBorder="1" applyAlignment="1">
      <alignment horizontal="center" vertical="center"/>
    </xf>
    <xf numFmtId="0" fontId="7" fillId="3" borderId="8" xfId="3" applyFont="1" applyBorder="1" applyAlignment="1">
      <alignment horizontal="center" vertical="center"/>
    </xf>
    <xf numFmtId="44" fontId="8" fillId="3" borderId="0" xfId="1" applyFont="1" applyFill="1" applyBorder="1" applyAlignment="1">
      <alignment horizontal="center" vertical="center"/>
    </xf>
    <xf numFmtId="0" fontId="14" fillId="2" borderId="3" xfId="2" applyFont="1" applyBorder="1" applyAlignment="1">
      <alignment horizontal="center" vertical="center"/>
    </xf>
    <xf numFmtId="44" fontId="14" fillId="2" borderId="3" xfId="2" applyNumberFormat="1" applyFont="1" applyBorder="1" applyAlignment="1">
      <alignment horizontal="center" vertical="center"/>
    </xf>
    <xf numFmtId="0" fontId="3" fillId="3" borderId="1" xfId="3" applyAlignment="1">
      <alignment horizontal="center" vertical="center"/>
    </xf>
    <xf numFmtId="0" fontId="13" fillId="2" borderId="5" xfId="2" applyFont="1" applyBorder="1" applyAlignment="1">
      <alignment horizontal="center" vertical="center"/>
    </xf>
    <xf numFmtId="0" fontId="2" fillId="2" borderId="1" xfId="2" applyBorder="1" applyAlignment="1">
      <alignment horizontal="center" vertical="center"/>
    </xf>
    <xf numFmtId="44" fontId="13" fillId="2" borderId="1" xfId="1" applyFont="1" applyFill="1" applyBorder="1" applyAlignment="1">
      <alignment horizontal="center" vertical="center"/>
    </xf>
    <xf numFmtId="0" fontId="13" fillId="2" borderId="5" xfId="2" applyFont="1" applyBorder="1"/>
    <xf numFmtId="44" fontId="13" fillId="2" borderId="5" xfId="2" applyNumberFormat="1" applyFont="1" applyBorder="1"/>
  </cellXfs>
  <cellStyles count="6">
    <cellStyle name="20% - Ênfase1" xfId="4" builtinId="30"/>
    <cellStyle name="Bom" xfId="2" builtinId="26"/>
    <cellStyle name="Ênfase5" xfId="5" builtinId="45"/>
    <cellStyle name="Moeda" xfId="1" builtinId="4"/>
    <cellStyle name="Normal" xfId="0" builtinId="0"/>
    <cellStyle name="Saída" xfId="3" builtinId="21"/>
  </cellStyles>
  <dxfs count="27"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  <border outline="0">
        <left style="thin">
          <color rgb="FF3F3F3F"/>
        </left>
      </border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7327</xdr:rowOff>
    </xdr:from>
    <xdr:to>
      <xdr:col>6</xdr:col>
      <xdr:colOff>0</xdr:colOff>
      <xdr:row>5</xdr:row>
      <xdr:rowOff>7937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D99D4C68-0315-4977-9C24-BCB468F375F7}"/>
            </a:ext>
          </a:extLst>
        </xdr:cNvPr>
        <xdr:cNvSpPr txBox="1"/>
      </xdr:nvSpPr>
      <xdr:spPr>
        <a:xfrm>
          <a:off x="609600" y="578827"/>
          <a:ext cx="8201025" cy="4006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>
              <a:latin typeface="Arial" panose="020B0604020202020204" pitchFamily="34" charset="0"/>
              <a:cs typeface="Arial" panose="020B0604020202020204" pitchFamily="34" charset="0"/>
            </a:rPr>
            <a:t>FOLHA DE PAGAMENTO</a:t>
          </a:r>
          <a:r>
            <a:rPr lang="pt-BR" sz="14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t-BR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2</xdr:col>
      <xdr:colOff>1787768</xdr:colOff>
      <xdr:row>21</xdr:row>
      <xdr:rowOff>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53C08CE0-99F6-4293-B042-080AFA76EE5B}"/>
            </a:ext>
          </a:extLst>
        </xdr:cNvPr>
        <xdr:cNvSpPr txBox="1"/>
      </xdr:nvSpPr>
      <xdr:spPr>
        <a:xfrm>
          <a:off x="609600" y="3571875"/>
          <a:ext cx="3730868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CONTRATOS </a:t>
          </a:r>
        </a:p>
      </xdr:txBody>
    </xdr:sp>
    <xdr:clientData/>
  </xdr:twoCellAnchor>
  <xdr:twoCellAnchor>
    <xdr:from>
      <xdr:col>4</xdr:col>
      <xdr:colOff>0</xdr:colOff>
      <xdr:row>18</xdr:row>
      <xdr:rowOff>190499</xdr:rowOff>
    </xdr:from>
    <xdr:to>
      <xdr:col>6</xdr:col>
      <xdr:colOff>0</xdr:colOff>
      <xdr:row>21</xdr:row>
      <xdr:rowOff>7326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6646D341-C748-478F-A52D-CB5A0F321514}"/>
            </a:ext>
          </a:extLst>
        </xdr:cNvPr>
        <xdr:cNvSpPr txBox="1"/>
      </xdr:nvSpPr>
      <xdr:spPr>
        <a:xfrm>
          <a:off x="5715000" y="3562349"/>
          <a:ext cx="3095625" cy="4169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CONCESSIONÁRIAS</a:t>
          </a:r>
        </a:p>
      </xdr:txBody>
    </xdr:sp>
    <xdr:clientData/>
  </xdr:twoCellAnchor>
  <xdr:twoCellAnchor>
    <xdr:from>
      <xdr:col>1</xdr:col>
      <xdr:colOff>7326</xdr:colOff>
      <xdr:row>38</xdr:row>
      <xdr:rowOff>0</xdr:rowOff>
    </xdr:from>
    <xdr:to>
      <xdr:col>2</xdr:col>
      <xdr:colOff>1785937</xdr:colOff>
      <xdr:row>39</xdr:row>
      <xdr:rowOff>181952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5D02A6BE-DBDF-4273-8473-12C8E8C98391}"/>
            </a:ext>
          </a:extLst>
        </xdr:cNvPr>
        <xdr:cNvSpPr txBox="1"/>
      </xdr:nvSpPr>
      <xdr:spPr>
        <a:xfrm>
          <a:off x="616926" y="7372350"/>
          <a:ext cx="3721711" cy="3819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IMPOSTOS</a:t>
          </a:r>
          <a:r>
            <a:rPr lang="pt-BR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t-BR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600075</xdr:colOff>
      <xdr:row>0</xdr:row>
      <xdr:rowOff>9526</xdr:rowOff>
    </xdr:from>
    <xdr:to>
      <xdr:col>6</xdr:col>
      <xdr:colOff>0</xdr:colOff>
      <xdr:row>1</xdr:row>
      <xdr:rowOff>180975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2B3C8149-DFCF-49EF-9EE0-7968F4D79CE1}"/>
            </a:ext>
          </a:extLst>
        </xdr:cNvPr>
        <xdr:cNvSpPr txBox="1"/>
      </xdr:nvSpPr>
      <xdr:spPr>
        <a:xfrm>
          <a:off x="600075" y="9526"/>
          <a:ext cx="8210550" cy="3619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GASTOS ORDINÁRIOS </a:t>
          </a:r>
        </a:p>
      </xdr:txBody>
    </xdr:sp>
    <xdr:clientData/>
  </xdr:twoCellAnchor>
  <xdr:twoCellAnchor>
    <xdr:from>
      <xdr:col>6</xdr:col>
      <xdr:colOff>603250</xdr:colOff>
      <xdr:row>0</xdr:row>
      <xdr:rowOff>0</xdr:rowOff>
    </xdr:from>
    <xdr:to>
      <xdr:col>9</xdr:col>
      <xdr:colOff>0</xdr:colOff>
      <xdr:row>1</xdr:row>
      <xdr:rowOff>180976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AFB2383C-FC3D-47E7-A33B-548342BCE21E}"/>
            </a:ext>
          </a:extLst>
        </xdr:cNvPr>
        <xdr:cNvSpPr txBox="1"/>
      </xdr:nvSpPr>
      <xdr:spPr>
        <a:xfrm>
          <a:off x="9413875" y="0"/>
          <a:ext cx="3473450" cy="3714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GASTOS EXTRAORDINÁRIOS </a:t>
          </a:r>
        </a:p>
      </xdr:txBody>
    </xdr:sp>
    <xdr:clientData/>
  </xdr:twoCellAnchor>
  <xdr:twoCellAnchor>
    <xdr:from>
      <xdr:col>7</xdr:col>
      <xdr:colOff>7937</xdr:colOff>
      <xdr:row>2</xdr:row>
      <xdr:rowOff>180975</xdr:rowOff>
    </xdr:from>
    <xdr:to>
      <xdr:col>9</xdr:col>
      <xdr:colOff>0</xdr:colOff>
      <xdr:row>5</xdr:row>
      <xdr:rowOff>1588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32D25CFE-5CEF-4303-BE23-7F19932131A8}"/>
            </a:ext>
          </a:extLst>
        </xdr:cNvPr>
        <xdr:cNvSpPr txBox="1"/>
      </xdr:nvSpPr>
      <xdr:spPr>
        <a:xfrm>
          <a:off x="9428162" y="561975"/>
          <a:ext cx="3459163" cy="4111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Arial" panose="020B0604020202020204" pitchFamily="34" charset="0"/>
              <a:cs typeface="Arial" panose="020B0604020202020204" pitchFamily="34" charset="0"/>
            </a:rPr>
            <a:t>MATERIAIS</a:t>
          </a:r>
          <a:r>
            <a:rPr lang="pt-BR" sz="1100" baseline="0">
              <a:latin typeface="Arial" panose="020B0604020202020204" pitchFamily="34" charset="0"/>
              <a:cs typeface="Arial" panose="020B0604020202020204" pitchFamily="34" charset="0"/>
            </a:rPr>
            <a:t> E MANUTENÇÕES</a:t>
          </a:r>
          <a:endParaRPr lang="pt-BR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0</xdr:colOff>
      <xdr:row>0</xdr:row>
      <xdr:rowOff>7939</xdr:rowOff>
    </xdr:from>
    <xdr:to>
      <xdr:col>12</xdr:col>
      <xdr:colOff>0</xdr:colOff>
      <xdr:row>1</xdr:row>
      <xdr:rowOff>182563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AB2077C0-9E42-46E0-A21C-195F1FBAE47C}"/>
            </a:ext>
          </a:extLst>
        </xdr:cNvPr>
        <xdr:cNvSpPr txBox="1"/>
      </xdr:nvSpPr>
      <xdr:spPr>
        <a:xfrm>
          <a:off x="13430250" y="7939"/>
          <a:ext cx="3181350" cy="3651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TOTAL</a:t>
          </a:r>
          <a:r>
            <a:rPr lang="pt-BR" sz="1200" baseline="0">
              <a:latin typeface="Arial" panose="020B0604020202020204" pitchFamily="34" charset="0"/>
              <a:cs typeface="Arial" panose="020B0604020202020204" pitchFamily="34" charset="0"/>
            </a:rPr>
            <a:t> GASTO </a:t>
          </a:r>
          <a:endParaRPr lang="pt-BR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4BE4E9-4E6A-4F37-A9DB-1F6D285E9233}" name="Tabela2791288100158176182188" displayName="Tabela2791288100158176182188" ref="B6:F18" totalsRowShown="0" headerRowDxfId="26" dataDxfId="25" headerRowCellStyle="Saída" dataCellStyle="Saída">
  <autoFilter ref="B6:F18" xr:uid="{A44BE4E9-4E6A-4F37-A9DB-1F6D285E9233}"/>
  <tableColumns count="5">
    <tableColumn id="1" xr3:uid="{83DA4DC2-06A1-43F4-A8A9-EAA59229CB4E}" name="DESCRIÇÃO" dataDxfId="24" dataCellStyle="Saída"/>
    <tableColumn id="5" xr3:uid="{299321A4-44B2-43BC-8970-DDFD17E01094}" name="SALÁRIO/PRÓ-LABORE" dataDxfId="23" dataCellStyle="Moeda"/>
    <tableColumn id="2" xr3:uid="{D9EDCA5C-9869-4AB7-8197-6C71912348C0}" name="ALIMENTAÇÃO" dataDxfId="22" dataCellStyle="Moeda"/>
    <tableColumn id="3" xr3:uid="{3A47ED8E-01ED-4FC2-899A-2ED114BF2035}" name="TRANSPORTE " dataDxfId="21" dataCellStyle="Moeda"/>
    <tableColumn id="6" xr3:uid="{428FF0C8-39B7-46F3-B205-5D9BAD8D05A9}" name="ANOTAÇÕES" dataDxfId="20" dataCellStyle="Saída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EST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4A34BA7-DE38-4B32-AB27-5FF86525510A}" name="Tabela5807789107159177183189" displayName="Tabela5807789107159177183189" ref="B22:C36" totalsRowShown="0" headerRowDxfId="19" dataDxfId="18" headerRowCellStyle="Saída" dataCellStyle="Saída">
  <autoFilter ref="B22:C36" xr:uid="{34A34BA7-DE38-4B32-AB27-5FF86525510A}"/>
  <tableColumns count="2">
    <tableColumn id="1" xr3:uid="{A056B2BB-0705-4B1A-93F7-99E9FB67716B}" name="DESCRIÇÃO" dataDxfId="17" dataCellStyle="Saída"/>
    <tableColumn id="2" xr3:uid="{D951444A-0EC0-448D-BCFA-599CAC2D84DA}" name="VALOR " dataDxfId="16" dataCellStyle="Saí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29D27D-A3D3-4815-A4AE-8C7C1317C77F}" name="Tabela6817890108160178184190" displayName="Tabela6817890108160178184190" ref="E22:F42" totalsRowShown="0" headerRowDxfId="15" dataDxfId="14" headerRowCellStyle="Saída" dataCellStyle="Saída">
  <autoFilter ref="E22:F42" xr:uid="{A229D27D-A3D3-4815-A4AE-8C7C1317C77F}"/>
  <tableColumns count="2">
    <tableColumn id="1" xr3:uid="{EBA17D47-899C-4D1F-A8FE-D23F5197257B}" name="DESCRIÇÃO" dataDxfId="13" dataCellStyle="Saída"/>
    <tableColumn id="2" xr3:uid="{78C64A3E-6EBE-44AE-8C6B-898B3896A808}" name="VALOR " dataDxfId="12" dataCellStyle="Moed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4FB9F1-C1A4-4AEE-97AB-68FFC49A1FFD}" name="Tabela7828591110161179185191" displayName="Tabela7828591110161179185191" ref="B41:C47" totalsRowShown="0" headerRowDxfId="11" dataDxfId="10" headerRowCellStyle="Saída" dataCellStyle="Saída">
  <autoFilter ref="B41:C47" xr:uid="{DE4FB9F1-C1A4-4AEE-97AB-68FFC49A1FFD}"/>
  <tableColumns count="2">
    <tableColumn id="1" xr3:uid="{F27159B6-3D9A-4604-A635-93DF040C9B3E}" name="DESCRIÇÃO" dataDxfId="9" dataCellStyle="Saída"/>
    <tableColumn id="2" xr3:uid="{E9FB8819-679C-4FF3-A20F-103F302ACEC6}" name="VALOR " dataDxfId="8" dataCellStyle="Moed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AEBA63C-7F16-48D1-AB35-2E8B80B73174}" name="Tabela8838692113162180186192" displayName="Tabela8838692113162180186192" ref="H6:I37" totalsRowShown="0" headerRowDxfId="7" dataDxfId="6" headerRowCellStyle="Saída" dataCellStyle="Saída">
  <autoFilter ref="H6:I37" xr:uid="{0AEBA63C-7F16-48D1-AB35-2E8B80B73174}"/>
  <tableColumns count="2">
    <tableColumn id="1" xr3:uid="{AE4F6035-466E-4500-8C74-4C47DCFB2970}" name="DESCRIÇÃO" dataDxfId="5" dataCellStyle="Saída"/>
    <tableColumn id="2" xr3:uid="{0F371862-2FC4-4C25-A770-DA2B76F90E53}" name="VALOR" dataDxfId="4" dataCellStyle="Moed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7211BE3-C3A0-427E-879F-335DD42BF2E5}" name="Tabela10848793115163181187193" displayName="Tabela10848793115163181187193" ref="K3:L7" totalsRowShown="0" headerRowDxfId="3" dataDxfId="2" headerRowCellStyle="Ênfase5" dataCellStyle="20% - Ênfase1">
  <autoFilter ref="K3:L7" xr:uid="{17211BE3-C3A0-427E-879F-335DD42BF2E5}"/>
  <tableColumns count="2">
    <tableColumn id="1" xr3:uid="{C82B05C8-9322-497A-953A-3AC4060BE376}" name="TOTAL GASTO " dataDxfId="1" dataCellStyle="20% - Ênfase1"/>
    <tableColumn id="2" xr3:uid="{E97DE8B4-8837-41B4-9D31-7C0E4389A9EC}" name="VALOR" dataDxfId="0" dataCellStyle="20% - Ênfase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F3417-BC6C-4F3D-AF19-FC2769956304}">
  <dimension ref="B3:L51"/>
  <sheetViews>
    <sheetView tabSelected="1" workbookViewId="0">
      <selection activeCell="I30" sqref="I30"/>
    </sheetView>
  </sheetViews>
  <sheetFormatPr defaultRowHeight="15" x14ac:dyDescent="0.25"/>
  <cols>
    <col min="2" max="2" width="29.140625" bestFit="1" customWidth="1"/>
    <col min="3" max="3" width="26.85546875" customWidth="1"/>
    <col min="4" max="4" width="20.5703125" bestFit="1" customWidth="1"/>
    <col min="5" max="5" width="26" bestFit="1" customWidth="1"/>
    <col min="6" max="6" width="20.42578125" bestFit="1" customWidth="1"/>
    <col min="8" max="8" width="29.7109375" bestFit="1" customWidth="1"/>
    <col min="9" max="9" width="22.28515625" customWidth="1"/>
    <col min="10" max="10" width="8.140625" customWidth="1"/>
    <col min="11" max="11" width="25.28515625" bestFit="1" customWidth="1"/>
    <col min="12" max="12" width="22.42578125" customWidth="1"/>
  </cols>
  <sheetData>
    <row r="3" spans="2:12" x14ac:dyDescent="0.25">
      <c r="K3" s="1" t="s">
        <v>0</v>
      </c>
      <c r="L3" s="1" t="s">
        <v>1</v>
      </c>
    </row>
    <row r="4" spans="2:12" ht="15.75" x14ac:dyDescent="0.25">
      <c r="K4" s="2" t="s">
        <v>2</v>
      </c>
      <c r="L4" s="3">
        <f>SUM(F18,C36,F42,C47)</f>
        <v>140847.45000000001</v>
      </c>
    </row>
    <row r="5" spans="2:12" ht="15.75" x14ac:dyDescent="0.25">
      <c r="K5" s="2" t="s">
        <v>3</v>
      </c>
      <c r="L5" s="3">
        <f>SUM(I37)</f>
        <v>12721.229999999998</v>
      </c>
    </row>
    <row r="6" spans="2:12" ht="15.75" x14ac:dyDescent="0.25"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H6" s="5" t="s">
        <v>4</v>
      </c>
      <c r="I6" s="5" t="s">
        <v>1</v>
      </c>
      <c r="K6" s="2" t="s">
        <v>9</v>
      </c>
      <c r="L6" s="6"/>
    </row>
    <row r="7" spans="2:12" ht="15.75" x14ac:dyDescent="0.25">
      <c r="B7" s="7" t="s">
        <v>10</v>
      </c>
      <c r="C7" s="8">
        <v>2937</v>
      </c>
      <c r="D7" s="8" t="s">
        <v>11</v>
      </c>
      <c r="E7" s="8" t="s">
        <v>11</v>
      </c>
      <c r="F7" s="8"/>
      <c r="H7" s="9" t="s">
        <v>12</v>
      </c>
      <c r="I7" s="10">
        <v>641.29999999999995</v>
      </c>
      <c r="K7" s="2" t="s">
        <v>13</v>
      </c>
      <c r="L7" s="3">
        <f>SUM(L4:L6)</f>
        <v>153568.68000000002</v>
      </c>
    </row>
    <row r="8" spans="2:12" ht="15.75" x14ac:dyDescent="0.25">
      <c r="B8" s="7" t="s">
        <v>14</v>
      </c>
      <c r="C8" s="8">
        <v>1687.29</v>
      </c>
      <c r="D8" s="8">
        <v>543.66</v>
      </c>
      <c r="E8" s="8"/>
      <c r="F8" s="8">
        <v>1300</v>
      </c>
      <c r="H8" s="7" t="s">
        <v>15</v>
      </c>
      <c r="I8" s="8">
        <v>50</v>
      </c>
    </row>
    <row r="9" spans="2:12" ht="15.75" x14ac:dyDescent="0.25">
      <c r="B9" s="7" t="s">
        <v>79</v>
      </c>
      <c r="C9" s="8">
        <v>3568.49</v>
      </c>
      <c r="D9" s="8"/>
      <c r="E9" s="8"/>
      <c r="F9" s="18"/>
      <c r="H9" s="7" t="s">
        <v>17</v>
      </c>
      <c r="I9" s="8">
        <v>254.37</v>
      </c>
    </row>
    <row r="10" spans="2:12" ht="15.75" x14ac:dyDescent="0.25">
      <c r="B10" s="7" t="s">
        <v>16</v>
      </c>
      <c r="C10" s="8">
        <v>1859.19</v>
      </c>
      <c r="D10" s="8">
        <v>543.66</v>
      </c>
      <c r="E10" s="8"/>
      <c r="F10" s="8"/>
      <c r="H10" s="7" t="s">
        <v>19</v>
      </c>
      <c r="I10" s="8">
        <v>290</v>
      </c>
      <c r="K10" s="11"/>
    </row>
    <row r="11" spans="2:12" ht="15.75" x14ac:dyDescent="0.25">
      <c r="B11" s="7" t="s">
        <v>18</v>
      </c>
      <c r="C11" s="8">
        <v>605</v>
      </c>
      <c r="D11" s="8" t="s">
        <v>11</v>
      </c>
      <c r="E11" s="8" t="s">
        <v>11</v>
      </c>
      <c r="F11" s="8"/>
      <c r="H11" s="12" t="s">
        <v>21</v>
      </c>
      <c r="I11" s="13">
        <v>175.8</v>
      </c>
    </row>
    <row r="12" spans="2:12" ht="15.75" x14ac:dyDescent="0.25">
      <c r="B12" s="7" t="s">
        <v>20</v>
      </c>
      <c r="C12" s="8">
        <v>605</v>
      </c>
      <c r="D12" s="8"/>
      <c r="E12" s="8"/>
      <c r="F12" s="8"/>
      <c r="H12" s="7" t="s">
        <v>23</v>
      </c>
      <c r="I12" s="8">
        <v>772.29</v>
      </c>
    </row>
    <row r="13" spans="2:12" ht="15.75" x14ac:dyDescent="0.25">
      <c r="B13" s="7" t="s">
        <v>22</v>
      </c>
      <c r="C13" s="8">
        <v>538.45000000000005</v>
      </c>
      <c r="D13" s="8" t="s">
        <v>11</v>
      </c>
      <c r="E13" s="8" t="s">
        <v>11</v>
      </c>
      <c r="F13" s="14"/>
      <c r="H13" s="7" t="s">
        <v>25</v>
      </c>
      <c r="I13" s="8">
        <v>704</v>
      </c>
    </row>
    <row r="14" spans="2:12" ht="15.75" x14ac:dyDescent="0.25">
      <c r="B14" s="7" t="s">
        <v>24</v>
      </c>
      <c r="C14" s="8">
        <v>605</v>
      </c>
      <c r="D14" s="8" t="s">
        <v>11</v>
      </c>
      <c r="E14" s="8" t="s">
        <v>11</v>
      </c>
      <c r="F14" s="8"/>
      <c r="H14" s="7" t="s">
        <v>27</v>
      </c>
      <c r="I14" s="8">
        <v>700</v>
      </c>
    </row>
    <row r="15" spans="2:12" ht="15.75" x14ac:dyDescent="0.25">
      <c r="B15" s="7" t="s">
        <v>26</v>
      </c>
      <c r="C15" s="8">
        <v>605</v>
      </c>
      <c r="D15" s="8" t="s">
        <v>11</v>
      </c>
      <c r="E15" s="8" t="s">
        <v>11</v>
      </c>
      <c r="F15" s="8"/>
      <c r="H15" s="7" t="s">
        <v>28</v>
      </c>
      <c r="I15" s="8">
        <v>1150</v>
      </c>
    </row>
    <row r="16" spans="2:12" ht="15.75" x14ac:dyDescent="0.25">
      <c r="B16" s="15" t="s">
        <v>13</v>
      </c>
      <c r="C16" s="16">
        <f>SUM(C7:C15)</f>
        <v>13010.42</v>
      </c>
      <c r="D16" s="16">
        <f>SUM(D7:D15)</f>
        <v>1087.32</v>
      </c>
      <c r="E16" s="16">
        <f>SUM(E7:E15)</f>
        <v>0</v>
      </c>
      <c r="F16" s="17">
        <f>SUM(F7:F15)</f>
        <v>1300</v>
      </c>
      <c r="H16" s="7" t="s">
        <v>29</v>
      </c>
      <c r="I16" s="8">
        <v>45.2</v>
      </c>
    </row>
    <row r="17" spans="2:11" ht="15.75" x14ac:dyDescent="0.25">
      <c r="B17" s="7"/>
      <c r="C17" s="13"/>
      <c r="D17" s="13"/>
      <c r="E17" s="13"/>
      <c r="F17" s="18"/>
      <c r="H17" s="7" t="s">
        <v>31</v>
      </c>
      <c r="I17" s="8">
        <v>100</v>
      </c>
    </row>
    <row r="18" spans="2:11" ht="15.75" x14ac:dyDescent="0.25">
      <c r="B18" s="7"/>
      <c r="C18" s="19"/>
      <c r="D18" s="20"/>
      <c r="E18" s="21" t="s">
        <v>30</v>
      </c>
      <c r="F18" s="22">
        <f>SUM(C16:F16)</f>
        <v>15397.74</v>
      </c>
      <c r="H18" s="7" t="s">
        <v>32</v>
      </c>
      <c r="I18" s="8">
        <v>673.25</v>
      </c>
    </row>
    <row r="19" spans="2:11" ht="15.75" x14ac:dyDescent="0.25">
      <c r="H19" s="7" t="s">
        <v>33</v>
      </c>
      <c r="I19" s="8">
        <v>360</v>
      </c>
    </row>
    <row r="20" spans="2:11" ht="15.75" x14ac:dyDescent="0.25">
      <c r="H20" s="7" t="s">
        <v>34</v>
      </c>
      <c r="I20" s="8">
        <v>868</v>
      </c>
    </row>
    <row r="21" spans="2:11" ht="15.75" x14ac:dyDescent="0.25">
      <c r="H21" s="7" t="s">
        <v>36</v>
      </c>
      <c r="I21" s="8">
        <v>1000</v>
      </c>
    </row>
    <row r="22" spans="2:11" ht="15.75" x14ac:dyDescent="0.25">
      <c r="B22" s="4" t="s">
        <v>4</v>
      </c>
      <c r="C22" s="4" t="s">
        <v>35</v>
      </c>
      <c r="D22" s="23"/>
      <c r="E22" s="4" t="s">
        <v>4</v>
      </c>
      <c r="F22" s="4" t="s">
        <v>35</v>
      </c>
      <c r="H22" s="7" t="s">
        <v>39</v>
      </c>
      <c r="I22" s="8">
        <v>625</v>
      </c>
      <c r="K22" t="s">
        <v>40</v>
      </c>
    </row>
    <row r="23" spans="2:11" ht="15.75" x14ac:dyDescent="0.25">
      <c r="B23" s="7" t="s">
        <v>37</v>
      </c>
      <c r="C23" s="8">
        <v>3900</v>
      </c>
      <c r="E23" s="7" t="s">
        <v>38</v>
      </c>
      <c r="F23" s="8">
        <v>205.22</v>
      </c>
      <c r="H23" s="24" t="s">
        <v>43</v>
      </c>
      <c r="I23" s="8">
        <v>1102</v>
      </c>
    </row>
    <row r="24" spans="2:11" ht="15.75" x14ac:dyDescent="0.25">
      <c r="B24" s="7" t="s">
        <v>41</v>
      </c>
      <c r="C24" s="8">
        <v>1961.32</v>
      </c>
      <c r="E24" s="7" t="s">
        <v>42</v>
      </c>
      <c r="F24" s="8">
        <v>1729.71</v>
      </c>
      <c r="H24" s="26" t="s">
        <v>46</v>
      </c>
      <c r="I24" s="8">
        <v>647</v>
      </c>
    </row>
    <row r="25" spans="2:11" ht="15.75" x14ac:dyDescent="0.25">
      <c r="B25" s="7" t="s">
        <v>44</v>
      </c>
      <c r="C25" s="25">
        <v>8152.51</v>
      </c>
      <c r="E25" s="7" t="s">
        <v>45</v>
      </c>
      <c r="F25" s="8">
        <v>205.24</v>
      </c>
      <c r="H25" s="7" t="s">
        <v>48</v>
      </c>
      <c r="I25" s="8">
        <v>360</v>
      </c>
    </row>
    <row r="26" spans="2:11" ht="15.75" x14ac:dyDescent="0.25">
      <c r="B26" s="7" t="s">
        <v>44</v>
      </c>
      <c r="C26" s="8">
        <v>7866.07</v>
      </c>
      <c r="E26" s="7" t="s">
        <v>47</v>
      </c>
      <c r="F26" s="8">
        <v>210.28</v>
      </c>
      <c r="H26" s="7" t="s">
        <v>51</v>
      </c>
      <c r="I26" s="8">
        <v>641.29999999999995</v>
      </c>
    </row>
    <row r="27" spans="2:11" ht="15.75" x14ac:dyDescent="0.25">
      <c r="B27" s="7" t="s">
        <v>49</v>
      </c>
      <c r="C27" s="8">
        <v>69204.45</v>
      </c>
      <c r="E27" s="7" t="s">
        <v>50</v>
      </c>
      <c r="F27" s="8">
        <v>204.93</v>
      </c>
      <c r="H27" s="7" t="s">
        <v>54</v>
      </c>
      <c r="I27" s="8">
        <v>500</v>
      </c>
    </row>
    <row r="28" spans="2:11" ht="15.75" x14ac:dyDescent="0.25">
      <c r="B28" s="7" t="s">
        <v>52</v>
      </c>
      <c r="C28" s="8">
        <v>3504.82</v>
      </c>
      <c r="E28" s="7" t="s">
        <v>53</v>
      </c>
      <c r="F28" s="8">
        <v>265.66000000000003</v>
      </c>
      <c r="H28" s="7" t="s">
        <v>57</v>
      </c>
      <c r="I28" s="8">
        <v>180</v>
      </c>
    </row>
    <row r="29" spans="2:11" ht="15.75" x14ac:dyDescent="0.25">
      <c r="B29" s="7" t="s">
        <v>55</v>
      </c>
      <c r="C29" s="8">
        <v>1700</v>
      </c>
      <c r="E29" s="27" t="s">
        <v>56</v>
      </c>
      <c r="F29" s="28">
        <f>SUM(F23,F24,F25,F26,F27,F28)</f>
        <v>2821.04</v>
      </c>
      <c r="H29" s="7" t="s">
        <v>59</v>
      </c>
      <c r="I29" s="8">
        <v>881.72</v>
      </c>
    </row>
    <row r="30" spans="2:11" ht="15.75" x14ac:dyDescent="0.25">
      <c r="B30" s="7" t="s">
        <v>58</v>
      </c>
      <c r="C30" s="8">
        <v>1500</v>
      </c>
      <c r="E30" s="5"/>
      <c r="F30" s="15"/>
      <c r="H30" s="7"/>
      <c r="I30" s="8"/>
    </row>
    <row r="31" spans="2:11" ht="15.75" x14ac:dyDescent="0.25">
      <c r="B31" s="7" t="s">
        <v>60</v>
      </c>
      <c r="C31" s="8">
        <v>153.9</v>
      </c>
      <c r="E31" s="29" t="s">
        <v>61</v>
      </c>
      <c r="F31" s="20">
        <v>5273.15</v>
      </c>
      <c r="H31" s="7"/>
      <c r="I31" s="8"/>
    </row>
    <row r="32" spans="2:11" ht="15.75" x14ac:dyDescent="0.25">
      <c r="B32" s="12" t="s">
        <v>62</v>
      </c>
      <c r="C32" s="30">
        <v>1425</v>
      </c>
      <c r="E32" s="29" t="s">
        <v>63</v>
      </c>
      <c r="F32" s="20">
        <v>688.9</v>
      </c>
      <c r="H32" s="7"/>
      <c r="I32" s="8"/>
    </row>
    <row r="33" spans="2:9" ht="15.75" x14ac:dyDescent="0.25">
      <c r="B33" s="7" t="s">
        <v>64</v>
      </c>
      <c r="C33" s="8">
        <v>1500</v>
      </c>
      <c r="E33" s="31" t="s">
        <v>65</v>
      </c>
      <c r="F33" s="32">
        <f>SUM(F31,F32)</f>
        <v>5962.0499999999993</v>
      </c>
      <c r="H33" s="7"/>
      <c r="I33" s="8"/>
    </row>
    <row r="34" spans="2:9" ht="15.75" x14ac:dyDescent="0.25">
      <c r="B34" s="7" t="s">
        <v>66</v>
      </c>
      <c r="C34" s="8">
        <v>1720.97</v>
      </c>
      <c r="E34" s="12"/>
      <c r="F34" s="33"/>
      <c r="H34" s="7"/>
      <c r="I34" s="8"/>
    </row>
    <row r="35" spans="2:9" ht="15.75" x14ac:dyDescent="0.25">
      <c r="B35" s="7" t="s">
        <v>67</v>
      </c>
      <c r="C35" s="13">
        <v>700</v>
      </c>
      <c r="E35" s="7" t="s">
        <v>68</v>
      </c>
      <c r="F35" s="34">
        <v>890.43</v>
      </c>
      <c r="H35" s="7"/>
      <c r="I35" s="8"/>
    </row>
    <row r="36" spans="2:9" ht="15.75" x14ac:dyDescent="0.25">
      <c r="B36" s="35" t="s">
        <v>30</v>
      </c>
      <c r="C36" s="36">
        <f>SUM(C23,C24,C25,C26,C27,C28,C29,C30,C31,C32,C33,C34,C35)</f>
        <v>103289.04000000001</v>
      </c>
      <c r="E36" s="7" t="s">
        <v>69</v>
      </c>
      <c r="F36" s="34"/>
      <c r="H36" s="7"/>
      <c r="I36" s="8"/>
    </row>
    <row r="37" spans="2:9" ht="15.75" x14ac:dyDescent="0.25">
      <c r="E37" s="7" t="s">
        <v>70</v>
      </c>
      <c r="F37" s="34">
        <v>1066.1400000000001</v>
      </c>
      <c r="H37" s="27" t="s">
        <v>30</v>
      </c>
      <c r="I37" s="28">
        <f>SUM(I7:I36)</f>
        <v>12721.229999999998</v>
      </c>
    </row>
    <row r="38" spans="2:9" ht="15.75" x14ac:dyDescent="0.25">
      <c r="E38" s="7" t="s">
        <v>71</v>
      </c>
      <c r="F38" s="34">
        <v>1314.04</v>
      </c>
    </row>
    <row r="39" spans="2:9" ht="15.75" x14ac:dyDescent="0.25">
      <c r="E39" s="7" t="s">
        <v>72</v>
      </c>
      <c r="F39" s="34">
        <v>1048.74</v>
      </c>
    </row>
    <row r="40" spans="2:9" ht="15.75" x14ac:dyDescent="0.25">
      <c r="E40" s="7" t="s">
        <v>73</v>
      </c>
      <c r="F40" s="34">
        <v>2346.4699999999998</v>
      </c>
    </row>
    <row r="41" spans="2:9" ht="15.75" x14ac:dyDescent="0.25">
      <c r="B41" s="37" t="s">
        <v>4</v>
      </c>
      <c r="C41" s="37" t="s">
        <v>35</v>
      </c>
      <c r="E41" s="5"/>
      <c r="F41" s="34"/>
    </row>
    <row r="42" spans="2:9" ht="15.75" x14ac:dyDescent="0.25">
      <c r="B42" s="7" t="s">
        <v>74</v>
      </c>
      <c r="C42" s="8">
        <v>4085</v>
      </c>
      <c r="E42" s="38" t="s">
        <v>75</v>
      </c>
      <c r="F42" s="32">
        <f>SUM(F40,F39,F38,F37,F35)</f>
        <v>6665.8200000000006</v>
      </c>
    </row>
    <row r="43" spans="2:9" ht="15.75" x14ac:dyDescent="0.25">
      <c r="B43" s="7" t="s">
        <v>76</v>
      </c>
      <c r="C43" s="8">
        <v>10535.01</v>
      </c>
    </row>
    <row r="44" spans="2:9" ht="15.75" x14ac:dyDescent="0.25">
      <c r="B44" s="7" t="s">
        <v>77</v>
      </c>
      <c r="C44" s="8">
        <v>874.84</v>
      </c>
    </row>
    <row r="45" spans="2:9" ht="15.75" x14ac:dyDescent="0.25">
      <c r="B45" s="7"/>
      <c r="C45" s="8"/>
    </row>
    <row r="46" spans="2:9" ht="15.75" x14ac:dyDescent="0.25">
      <c r="B46" s="7"/>
      <c r="C46" s="8"/>
    </row>
    <row r="47" spans="2:9" ht="15.75" x14ac:dyDescent="0.25">
      <c r="B47" s="39" t="s">
        <v>30</v>
      </c>
      <c r="C47" s="40">
        <f>SUM(C44,C43,C42)</f>
        <v>15494.85</v>
      </c>
    </row>
    <row r="50" spans="2:3" ht="15.75" x14ac:dyDescent="0.25">
      <c r="B50" s="41" t="s">
        <v>78</v>
      </c>
      <c r="C50" s="42">
        <v>6645.45</v>
      </c>
    </row>
    <row r="51" spans="2:3" x14ac:dyDescent="0.25">
      <c r="C51" s="11"/>
    </row>
  </sheetData>
  <pageMargins left="0.511811024" right="0.511811024" top="0.78740157499999996" bottom="0.78740157499999996" header="0.31496062000000002" footer="0.31496062000000002"/>
  <drawing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2026-05-07T17:35:25Z</dcterms:created>
  <dcterms:modified xsi:type="dcterms:W3CDTF">2026-05-07T21:07:16Z</dcterms:modified>
</cp:coreProperties>
</file>