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B00723E-7CC6-4A7A-B634-A9BDA454F827}" xr6:coauthVersionLast="47" xr6:coauthVersionMax="47" xr10:uidLastSave="{00000000-0000-0000-0000-000000000000}"/>
  <bookViews>
    <workbookView xWindow="-120" yWindow="-120" windowWidth="29040" windowHeight="15720" xr2:uid="{C6DD8AAA-E297-42F2-BFD5-3B9B8160686B}"/>
  </bookViews>
  <sheets>
    <sheet name="ABRIL 2026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F41" i="1"/>
  <c r="I37" i="1"/>
  <c r="C35" i="1"/>
  <c r="F32" i="1"/>
  <c r="F28" i="1"/>
  <c r="F15" i="1"/>
  <c r="E15" i="1"/>
  <c r="D15" i="1"/>
  <c r="C15" i="1"/>
  <c r="F17" i="1" s="1"/>
  <c r="L4" i="1" s="1"/>
  <c r="L7" i="1" s="1"/>
  <c r="L5" i="1"/>
</calcChain>
</file>

<file path=xl/sharedStrings.xml><?xml version="1.0" encoding="utf-8"?>
<sst xmlns="http://schemas.openxmlformats.org/spreadsheetml/2006/main" count="97" uniqueCount="75">
  <si>
    <t xml:space="preserve">TOTAL GASTO </t>
  </si>
  <si>
    <t>VALOR</t>
  </si>
  <si>
    <t>ORDINÁRIAS</t>
  </si>
  <si>
    <t>EXTRAORDINÁRIAS</t>
  </si>
  <si>
    <t>DESCRIÇÃO</t>
  </si>
  <si>
    <t>SALÁRIO/PRÓ-LABORE</t>
  </si>
  <si>
    <t>ALIMENTAÇÃO</t>
  </si>
  <si>
    <t xml:space="preserve">TRANSPORTE </t>
  </si>
  <si>
    <t>ANOTAÇÕES</t>
  </si>
  <si>
    <t>FUNDO DE RESERVA</t>
  </si>
  <si>
    <t xml:space="preserve">SÍNDICO </t>
  </si>
  <si>
    <t>-</t>
  </si>
  <si>
    <t>GIFT CARD</t>
  </si>
  <si>
    <t xml:space="preserve">TOTAL </t>
  </si>
  <si>
    <t>ENCARREGADO</t>
  </si>
  <si>
    <t>MATERIAL CFTV BLC D e E</t>
  </si>
  <si>
    <t xml:space="preserve">AUX. ADMINISTRATIVO </t>
  </si>
  <si>
    <t>REPARO CAIXA DAGUA 2°PARC</t>
  </si>
  <si>
    <t>SUBSÍNDICO BL. A</t>
  </si>
  <si>
    <t xml:space="preserve">INFRAESTRUTURA DA ANTENA COLETIVA </t>
  </si>
  <si>
    <t>SUBSÍNDICO BL. B</t>
  </si>
  <si>
    <t>AMPLIFICADORES DE SINAL DE TV 1° PARC</t>
  </si>
  <si>
    <t>SUBSÍNDICO BL. C</t>
  </si>
  <si>
    <t>TINTAS PARA CASA DE GAS</t>
  </si>
  <si>
    <t>SUBSÍNDICO BL. D</t>
  </si>
  <si>
    <t xml:space="preserve">EQUIPAMENTO SOM SALAO DE FESTAS </t>
  </si>
  <si>
    <t>SUBSÍNDICO BL. E</t>
  </si>
  <si>
    <t>CASA DO CONSTRUTOR ANDAIME</t>
  </si>
  <si>
    <t xml:space="preserve">CASA BRASILIA </t>
  </si>
  <si>
    <t>TOTAL GERAL</t>
  </si>
  <si>
    <t>CASA DO CONSTRUTOR MARTELETE</t>
  </si>
  <si>
    <t>FIOS SOM SALÃO DE FETAS</t>
  </si>
  <si>
    <t>SUPORTE SOM SALAO DE FESTAS</t>
  </si>
  <si>
    <t>SPRAY,BUCHAS,PARAFUSOS</t>
  </si>
  <si>
    <t xml:space="preserve">VALOR </t>
  </si>
  <si>
    <t>LAMPADAS E ORGANIZADOR DE FIOS</t>
  </si>
  <si>
    <t xml:space="preserve">JK EXCLUSIVE </t>
  </si>
  <si>
    <t>EQUATORIAL BL.A</t>
  </si>
  <si>
    <t>PIPICÃO</t>
  </si>
  <si>
    <t xml:space="preserve"> </t>
  </si>
  <si>
    <t xml:space="preserve">SILVA MARTINS </t>
  </si>
  <si>
    <t>EQUATORIAL BL.B</t>
  </si>
  <si>
    <t xml:space="preserve">BRASIL REPAROS </t>
  </si>
  <si>
    <t>COPA ENERGIA</t>
  </si>
  <si>
    <t>EQUATORIAL BL.C</t>
  </si>
  <si>
    <t>REDES RESERVAS CAMPO</t>
  </si>
  <si>
    <t>HOUSE</t>
  </si>
  <si>
    <t>EQUATORIAL BL.D</t>
  </si>
  <si>
    <t>DETETIZAÇÃO FORMIGAS</t>
  </si>
  <si>
    <t>ORONA</t>
  </si>
  <si>
    <t>EQUATORIAL BL.E</t>
  </si>
  <si>
    <t>TAMBORES</t>
  </si>
  <si>
    <t>ELETRICISTA</t>
  </si>
  <si>
    <t>EQUATORIAL A.C</t>
  </si>
  <si>
    <t>ANTENISTA</t>
  </si>
  <si>
    <t>TOTAL EQUATORIAL</t>
  </si>
  <si>
    <t>CLARO/TELEFONE</t>
  </si>
  <si>
    <t>AEROENGE</t>
  </si>
  <si>
    <t xml:space="preserve">SANEAGO MACRO </t>
  </si>
  <si>
    <t>JURIDICO</t>
  </si>
  <si>
    <t>SANEAGO A.C</t>
  </si>
  <si>
    <t>SEGURO</t>
  </si>
  <si>
    <t>TOTAL SANEAGO</t>
  </si>
  <si>
    <t>WIKINET</t>
  </si>
  <si>
    <t>ÓRIGO BL.A</t>
  </si>
  <si>
    <t>ÓRIGO BL.B</t>
  </si>
  <si>
    <t>ÓRIGO BL.C</t>
  </si>
  <si>
    <t>ÓRIGO BL.D</t>
  </si>
  <si>
    <t>ÓRIGO BL.E</t>
  </si>
  <si>
    <t>ÓRIGO A.C</t>
  </si>
  <si>
    <t xml:space="preserve">ISS HOUSE </t>
  </si>
  <si>
    <t>TOTAL CONCESSIONÁRIAS</t>
  </si>
  <si>
    <t>DARF</t>
  </si>
  <si>
    <t>FGTS</t>
  </si>
  <si>
    <t>REPASSE FUNDO DE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</si>
</sst>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3F3F3F"/>
      <name val="Arial"/>
      <family val="2"/>
    </font>
    <font>
      <b/>
      <sz val="12"/>
      <color rgb="FF3F3F3F"/>
      <name val="Calibri"/>
      <family val="2"/>
      <scheme val="minor"/>
    </font>
    <font>
      <sz val="12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sz val="9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</cellStyleXfs>
  <cellXfs count="46">
    <xf numFmtId="0" fontId="0" fillId="0" borderId="0" xfId="0"/>
    <xf numFmtId="0" fontId="4" fillId="5" borderId="1" xfId="5" applyBorder="1" applyAlignment="1">
      <alignment horizontal="center" vertical="center"/>
    </xf>
    <xf numFmtId="0" fontId="5" fillId="4" borderId="1" xfId="4" applyFont="1" applyBorder="1" applyAlignment="1">
      <alignment horizontal="center" vertical="center"/>
    </xf>
    <xf numFmtId="44" fontId="5" fillId="4" borderId="1" xfId="4" applyNumberFormat="1" applyFont="1" applyBorder="1" applyAlignment="1">
      <alignment horizontal="center" vertical="center"/>
    </xf>
    <xf numFmtId="0" fontId="6" fillId="3" borderId="1" xfId="3" applyFont="1" applyAlignment="1">
      <alignment horizontal="center" vertical="center"/>
    </xf>
    <xf numFmtId="0" fontId="7" fillId="3" borderId="1" xfId="3" applyFont="1" applyAlignment="1">
      <alignment horizontal="center" vertical="center"/>
    </xf>
    <xf numFmtId="44" fontId="5" fillId="4" borderId="1" xfId="1" applyFont="1" applyFill="1" applyBorder="1" applyAlignment="1">
      <alignment horizontal="center" vertical="center"/>
    </xf>
    <xf numFmtId="0" fontId="8" fillId="3" borderId="1" xfId="3" applyFont="1" applyAlignment="1">
      <alignment horizontal="center" vertical="center"/>
    </xf>
    <xf numFmtId="44" fontId="8" fillId="3" borderId="1" xfId="1" applyFont="1" applyFill="1" applyBorder="1" applyAlignment="1">
      <alignment horizontal="center" vertical="center"/>
    </xf>
    <xf numFmtId="0" fontId="8" fillId="3" borderId="2" xfId="3" applyFont="1" applyBorder="1" applyAlignment="1">
      <alignment horizontal="center" vertical="center"/>
    </xf>
    <xf numFmtId="44" fontId="8" fillId="3" borderId="2" xfId="1" applyFont="1" applyFill="1" applyBorder="1" applyAlignment="1">
      <alignment horizontal="center" vertical="center"/>
    </xf>
    <xf numFmtId="0" fontId="9" fillId="3" borderId="1" xfId="3" applyFont="1" applyAlignment="1">
      <alignment horizontal="center" vertical="center"/>
    </xf>
    <xf numFmtId="44" fontId="0" fillId="0" borderId="0" xfId="0" applyNumberFormat="1"/>
    <xf numFmtId="0" fontId="9" fillId="3" borderId="3" xfId="3" applyFont="1" applyBorder="1" applyAlignment="1">
      <alignment horizontal="center" vertical="center"/>
    </xf>
    <xf numFmtId="44" fontId="8" fillId="3" borderId="3" xfId="1" applyFont="1" applyFill="1" applyBorder="1" applyAlignment="1">
      <alignment horizontal="center" vertical="center"/>
    </xf>
    <xf numFmtId="44" fontId="8" fillId="3" borderId="1" xfId="1" quotePrefix="1" applyFont="1" applyFill="1" applyBorder="1" applyAlignment="1">
      <alignment horizontal="center" vertical="center"/>
    </xf>
    <xf numFmtId="0" fontId="10" fillId="3" borderId="1" xfId="3" applyFont="1" applyAlignment="1">
      <alignment horizontal="center" vertical="center"/>
    </xf>
    <xf numFmtId="0" fontId="11" fillId="3" borderId="1" xfId="3" applyFont="1" applyAlignment="1">
      <alignment horizontal="center" vertical="center"/>
    </xf>
    <xf numFmtId="0" fontId="7" fillId="3" borderId="3" xfId="3" applyFont="1" applyBorder="1" applyAlignment="1">
      <alignment horizontal="center" vertical="center"/>
    </xf>
    <xf numFmtId="44" fontId="7" fillId="3" borderId="3" xfId="1" applyFont="1" applyFill="1" applyBorder="1" applyAlignment="1">
      <alignment horizontal="center" vertical="center"/>
    </xf>
    <xf numFmtId="44" fontId="7" fillId="3" borderId="1" xfId="1" applyFont="1" applyFill="1" applyBorder="1" applyAlignment="1">
      <alignment horizontal="center" vertical="center"/>
    </xf>
    <xf numFmtId="44" fontId="8" fillId="3" borderId="1" xfId="3" applyNumberFormat="1" applyFont="1" applyAlignment="1">
      <alignment horizontal="center" vertical="center"/>
    </xf>
    <xf numFmtId="0" fontId="8" fillId="3" borderId="4" xfId="3" applyFont="1" applyBorder="1" applyAlignment="1">
      <alignment horizontal="center" vertical="center"/>
    </xf>
    <xf numFmtId="44" fontId="8" fillId="3" borderId="5" xfId="1" applyFont="1" applyFill="1" applyBorder="1" applyAlignment="1">
      <alignment horizontal="center" vertical="center"/>
    </xf>
    <xf numFmtId="44" fontId="8" fillId="2" borderId="6" xfId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horizontal="center" vertical="center"/>
    </xf>
    <xf numFmtId="0" fontId="12" fillId="3" borderId="1" xfId="3" applyFont="1" applyAlignment="1">
      <alignment horizontal="center" vertical="center"/>
    </xf>
    <xf numFmtId="0" fontId="13" fillId="0" borderId="0" xfId="0" applyFont="1"/>
    <xf numFmtId="4" fontId="8" fillId="3" borderId="1" xfId="3" applyNumberFormat="1" applyFont="1" applyAlignment="1">
      <alignment vertical="center"/>
    </xf>
    <xf numFmtId="0" fontId="14" fillId="2" borderId="1" xfId="2" applyFont="1" applyBorder="1" applyAlignment="1">
      <alignment horizontal="center" vertical="center"/>
    </xf>
    <xf numFmtId="44" fontId="14" fillId="2" borderId="1" xfId="2" applyNumberFormat="1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8" fillId="3" borderId="3" xfId="3" applyFont="1" applyBorder="1" applyAlignment="1">
      <alignment horizontal="center" vertical="center"/>
    </xf>
    <xf numFmtId="8" fontId="8" fillId="3" borderId="1" xfId="1" applyNumberFormat="1" applyFont="1" applyFill="1" applyBorder="1" applyAlignment="1">
      <alignment horizontal="right" vertical="center"/>
    </xf>
    <xf numFmtId="0" fontId="14" fillId="2" borderId="7" xfId="2" applyFont="1" applyBorder="1" applyAlignment="1">
      <alignment horizontal="center" vertical="center"/>
    </xf>
    <xf numFmtId="44" fontId="14" fillId="2" borderId="5" xfId="2" applyNumberFormat="1" applyFont="1" applyBorder="1" applyAlignment="1">
      <alignment horizontal="center" vertical="center"/>
    </xf>
    <xf numFmtId="0" fontId="7" fillId="3" borderId="8" xfId="3" applyFont="1" applyBorder="1" applyAlignment="1">
      <alignment horizontal="center" vertical="center"/>
    </xf>
    <xf numFmtId="44" fontId="8" fillId="3" borderId="0" xfId="1" applyFont="1" applyFill="1" applyBorder="1" applyAlignment="1">
      <alignment horizontal="center" vertical="center"/>
    </xf>
    <xf numFmtId="0" fontId="15" fillId="2" borderId="3" xfId="2" applyFont="1" applyBorder="1" applyAlignment="1">
      <alignment horizontal="center" vertical="center"/>
    </xf>
    <xf numFmtId="44" fontId="15" fillId="2" borderId="3" xfId="2" applyNumberFormat="1" applyFont="1" applyBorder="1" applyAlignment="1">
      <alignment horizontal="center" vertical="center"/>
    </xf>
    <xf numFmtId="0" fontId="3" fillId="3" borderId="1" xfId="3" applyAlignment="1">
      <alignment horizontal="center" vertical="center"/>
    </xf>
    <xf numFmtId="0" fontId="14" fillId="2" borderId="5" xfId="2" applyFont="1" applyBorder="1" applyAlignment="1">
      <alignment horizontal="center" vertical="center"/>
    </xf>
    <xf numFmtId="0" fontId="2" fillId="2" borderId="1" xfId="2" applyBorder="1" applyAlignment="1">
      <alignment horizontal="center" vertical="center"/>
    </xf>
    <xf numFmtId="44" fontId="14" fillId="2" borderId="1" xfId="1" applyFont="1" applyFill="1" applyBorder="1" applyAlignment="1">
      <alignment horizontal="center" vertical="center"/>
    </xf>
    <xf numFmtId="0" fontId="14" fillId="2" borderId="5" xfId="2" applyFont="1" applyBorder="1"/>
    <xf numFmtId="44" fontId="14" fillId="2" borderId="5" xfId="2" applyNumberFormat="1" applyFont="1" applyBorder="1"/>
  </cellXfs>
  <cellStyles count="6">
    <cellStyle name="20% - Ênfase1" xfId="4" builtinId="30"/>
    <cellStyle name="Bom" xfId="2" builtinId="26"/>
    <cellStyle name="Ênfase5" xfId="5" builtinId="45"/>
    <cellStyle name="Moeda" xfId="1" builtinId="4"/>
    <cellStyle name="Normal" xfId="0" builtinId="0"/>
    <cellStyle name="Saída" xfId="3" builtinId="21"/>
  </cellStyles>
  <dxfs count="27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7327</xdr:rowOff>
    </xdr:from>
    <xdr:to>
      <xdr:col>6</xdr:col>
      <xdr:colOff>0</xdr:colOff>
      <xdr:row>5</xdr:row>
      <xdr:rowOff>7937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D1F556A-2EAE-4230-848D-023195ACDE76}"/>
            </a:ext>
          </a:extLst>
        </xdr:cNvPr>
        <xdr:cNvSpPr txBox="1"/>
      </xdr:nvSpPr>
      <xdr:spPr>
        <a:xfrm>
          <a:off x="609600" y="578827"/>
          <a:ext cx="8201025" cy="400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>
              <a:latin typeface="Arial" panose="020B0604020202020204" pitchFamily="34" charset="0"/>
              <a:cs typeface="Arial" panose="020B0604020202020204" pitchFamily="34" charset="0"/>
            </a:rPr>
            <a:t>FOLHA DE PAGAMENTO</a:t>
          </a:r>
          <a:r>
            <a:rPr lang="pt-BR" sz="1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2</xdr:col>
      <xdr:colOff>1787768</xdr:colOff>
      <xdr:row>20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7D389AEF-A843-48DA-9CFE-BF1DE1DD4B5A}"/>
            </a:ext>
          </a:extLst>
        </xdr:cNvPr>
        <xdr:cNvSpPr txBox="1"/>
      </xdr:nvSpPr>
      <xdr:spPr>
        <a:xfrm>
          <a:off x="609600" y="3571875"/>
          <a:ext cx="3730868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CONTRATOS </a:t>
          </a:r>
        </a:p>
      </xdr:txBody>
    </xdr:sp>
    <xdr:clientData/>
  </xdr:twoCellAnchor>
  <xdr:twoCellAnchor>
    <xdr:from>
      <xdr:col>4</xdr:col>
      <xdr:colOff>0</xdr:colOff>
      <xdr:row>17</xdr:row>
      <xdr:rowOff>190499</xdr:rowOff>
    </xdr:from>
    <xdr:to>
      <xdr:col>6</xdr:col>
      <xdr:colOff>0</xdr:colOff>
      <xdr:row>20</xdr:row>
      <xdr:rowOff>7326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938E0C06-0C16-4910-8805-36167CEED21B}"/>
            </a:ext>
          </a:extLst>
        </xdr:cNvPr>
        <xdr:cNvSpPr txBox="1"/>
      </xdr:nvSpPr>
      <xdr:spPr>
        <a:xfrm>
          <a:off x="5715000" y="3562349"/>
          <a:ext cx="3095625" cy="4169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CONCESSIONÁRIAS</a:t>
          </a:r>
        </a:p>
      </xdr:txBody>
    </xdr:sp>
    <xdr:clientData/>
  </xdr:twoCellAnchor>
  <xdr:twoCellAnchor>
    <xdr:from>
      <xdr:col>1</xdr:col>
      <xdr:colOff>7326</xdr:colOff>
      <xdr:row>37</xdr:row>
      <xdr:rowOff>0</xdr:rowOff>
    </xdr:from>
    <xdr:to>
      <xdr:col>2</xdr:col>
      <xdr:colOff>1785937</xdr:colOff>
      <xdr:row>38</xdr:row>
      <xdr:rowOff>181952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501B9ED4-0C58-47FE-BE37-12456963B6D2}"/>
            </a:ext>
          </a:extLst>
        </xdr:cNvPr>
        <xdr:cNvSpPr txBox="1"/>
      </xdr:nvSpPr>
      <xdr:spPr>
        <a:xfrm>
          <a:off x="616926" y="7372350"/>
          <a:ext cx="3721711" cy="3819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IMPOSTOS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0</xdr:row>
      <xdr:rowOff>9526</xdr:rowOff>
    </xdr:from>
    <xdr:to>
      <xdr:col>6</xdr:col>
      <xdr:colOff>0</xdr:colOff>
      <xdr:row>1</xdr:row>
      <xdr:rowOff>180975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E350B6A-711A-46E2-AEF9-0BE60C8C7652}"/>
            </a:ext>
          </a:extLst>
        </xdr:cNvPr>
        <xdr:cNvSpPr txBox="1"/>
      </xdr:nvSpPr>
      <xdr:spPr>
        <a:xfrm>
          <a:off x="600075" y="9526"/>
          <a:ext cx="8210550" cy="361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ORDINÁRIOS </a:t>
          </a:r>
        </a:p>
      </xdr:txBody>
    </xdr:sp>
    <xdr:clientData/>
  </xdr:twoCellAnchor>
  <xdr:twoCellAnchor>
    <xdr:from>
      <xdr:col>6</xdr:col>
      <xdr:colOff>603250</xdr:colOff>
      <xdr:row>0</xdr:row>
      <xdr:rowOff>0</xdr:rowOff>
    </xdr:from>
    <xdr:to>
      <xdr:col>9</xdr:col>
      <xdr:colOff>0</xdr:colOff>
      <xdr:row>1</xdr:row>
      <xdr:rowOff>180976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F62DE70-08DE-4861-89F7-B17CBA4B7D6D}"/>
            </a:ext>
          </a:extLst>
        </xdr:cNvPr>
        <xdr:cNvSpPr txBox="1"/>
      </xdr:nvSpPr>
      <xdr:spPr>
        <a:xfrm>
          <a:off x="9413875" y="0"/>
          <a:ext cx="3473450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EXTRAORDINÁRIOS </a:t>
          </a:r>
        </a:p>
      </xdr:txBody>
    </xdr:sp>
    <xdr:clientData/>
  </xdr:twoCellAnchor>
  <xdr:twoCellAnchor>
    <xdr:from>
      <xdr:col>7</xdr:col>
      <xdr:colOff>7937</xdr:colOff>
      <xdr:row>2</xdr:row>
      <xdr:rowOff>180975</xdr:rowOff>
    </xdr:from>
    <xdr:to>
      <xdr:col>9</xdr:col>
      <xdr:colOff>0</xdr:colOff>
      <xdr:row>5</xdr:row>
      <xdr:rowOff>1588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3ECD8155-8A8B-4960-A82F-D2F94B8E0D48}"/>
            </a:ext>
          </a:extLst>
        </xdr:cNvPr>
        <xdr:cNvSpPr txBox="1"/>
      </xdr:nvSpPr>
      <xdr:spPr>
        <a:xfrm>
          <a:off x="9428162" y="561975"/>
          <a:ext cx="3459163" cy="4111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Arial" panose="020B0604020202020204" pitchFamily="34" charset="0"/>
              <a:cs typeface="Arial" panose="020B0604020202020204" pitchFamily="34" charset="0"/>
            </a:rPr>
            <a:t>MATERIAIS</a:t>
          </a:r>
          <a:r>
            <a:rPr lang="pt-BR" sz="1100" baseline="0">
              <a:latin typeface="Arial" panose="020B0604020202020204" pitchFamily="34" charset="0"/>
              <a:cs typeface="Arial" panose="020B0604020202020204" pitchFamily="34" charset="0"/>
            </a:rPr>
            <a:t> E MANUTENÇÕES</a:t>
          </a:r>
          <a:endParaRPr lang="pt-B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0</xdr:row>
      <xdr:rowOff>7939</xdr:rowOff>
    </xdr:from>
    <xdr:to>
      <xdr:col>12</xdr:col>
      <xdr:colOff>0</xdr:colOff>
      <xdr:row>1</xdr:row>
      <xdr:rowOff>182563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A116DB93-2D41-4B2F-A9AF-D1489F75F8ED}"/>
            </a:ext>
          </a:extLst>
        </xdr:cNvPr>
        <xdr:cNvSpPr txBox="1"/>
      </xdr:nvSpPr>
      <xdr:spPr>
        <a:xfrm>
          <a:off x="13430250" y="7939"/>
          <a:ext cx="3181350" cy="365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GASTO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E8E066-B4EF-4EF9-8E28-F69440430667}" name="Tabela2791288100158176194" displayName="Tabela2791288100158176194" ref="B6:F17" totalsRowShown="0" headerRowDxfId="26" dataDxfId="25" headerRowCellStyle="Saída" dataCellStyle="Saída">
  <autoFilter ref="B6:F17" xr:uid="{CFE1CDA8-C5FA-4F9E-9C7C-D8AAA0C7FCA4}"/>
  <tableColumns count="5">
    <tableColumn id="1" xr3:uid="{905C2A14-C986-4330-9A37-94ED8A2DB566}" name="DESCRIÇÃO" dataDxfId="24" dataCellStyle="Saída"/>
    <tableColumn id="5" xr3:uid="{D86C568E-BA63-415C-8EBD-0496560C1421}" name="SALÁRIO/PRÓ-LABORE" dataDxfId="23" dataCellStyle="Moeda"/>
    <tableColumn id="2" xr3:uid="{FE1C2B49-8970-4A59-B3BD-477CE0A53E88}" name="ALIMENTAÇÃO" dataDxfId="22" dataCellStyle="Moeda"/>
    <tableColumn id="3" xr3:uid="{28BD9E97-82EB-4BEF-99A4-25B87E2C13C7}" name="TRANSPORTE " dataDxfId="21" dataCellStyle="Moeda"/>
    <tableColumn id="6" xr3:uid="{EAD875AE-3F61-44E9-9DFB-84581FD3356F}" name="ANOTAÇÕES" dataDxfId="20" dataCellStyle="Saída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ES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22396B-A8F8-433C-B6D0-EE7E2B7FAB7E}" name="Tabela5807789107159177195" displayName="Tabela5807789107159177195" ref="B21:C35" totalsRowShown="0" headerRowDxfId="19" dataDxfId="18" headerRowCellStyle="Saída" dataCellStyle="Saída">
  <autoFilter ref="B21:C35" xr:uid="{D2C8C593-71F1-4D67-929C-4AF5B2B7A2B4}"/>
  <tableColumns count="2">
    <tableColumn id="1" xr3:uid="{6D938FEB-A879-494F-8E7C-E3BD85DC2FDB}" name="DESCRIÇÃO" dataDxfId="17" dataCellStyle="Saída"/>
    <tableColumn id="2" xr3:uid="{5A77CD46-6C67-4FE5-8F88-F2A33D119BEE}" name="VALOR " dataDxfId="16" dataCellStyle="Saí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233BF4-B031-4EF2-9589-8F607747E8DC}" name="Tabela6817890108160178196" displayName="Tabela6817890108160178196" ref="E21:F41" totalsRowShown="0" headerRowDxfId="15" dataDxfId="14" headerRowCellStyle="Saída" dataCellStyle="Saída">
  <autoFilter ref="E21:F41" xr:uid="{5856FF50-1C0A-4872-B6E4-C73871E00991}"/>
  <tableColumns count="2">
    <tableColumn id="1" xr3:uid="{CCD1255D-0A37-4F91-AFA7-59E9E31CF52D}" name="DESCRIÇÃO" dataDxfId="13" dataCellStyle="Saída"/>
    <tableColumn id="2" xr3:uid="{1C45A48E-D210-4386-90BE-4869AEE625A9}" name="VALOR " dataDxfId="12" dataCellStyle="Mo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0F77103-0633-47FB-8897-030B435ADB74}" name="Tabela7828591110161179197" displayName="Tabela7828591110161179197" ref="B40:C46" totalsRowShown="0" headerRowDxfId="11" dataDxfId="10" headerRowCellStyle="Saída" dataCellStyle="Saída">
  <autoFilter ref="B40:C46" xr:uid="{61722C7B-705B-4F5B-9DD9-621ACCCC1E7F}"/>
  <tableColumns count="2">
    <tableColumn id="1" xr3:uid="{568713F0-A133-46ED-AAC1-05B17EED5AD0}" name="DESCRIÇÃO" dataDxfId="9" dataCellStyle="Saída"/>
    <tableColumn id="2" xr3:uid="{711F55CD-7C1F-40C8-8A0C-70963D0C83E0}" name="VALOR " dataDxfId="8" dataCellStyle="Mo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A3B2AA1-931D-4E36-87F9-07BEE1EB99A3}" name="Tabela8838692113162180198" displayName="Tabela8838692113162180198" ref="H6:I37" totalsRowShown="0" headerRowDxfId="7" dataDxfId="6" headerRowCellStyle="Saída" dataCellStyle="Saída">
  <autoFilter ref="H6:I37" xr:uid="{C112FC27-8930-4580-A837-FAD1CC7DFBB9}"/>
  <tableColumns count="2">
    <tableColumn id="1" xr3:uid="{5356D6AB-A0C9-4298-8A00-3DDEF42779B0}" name="DESCRIÇÃO" dataDxfId="5" dataCellStyle="Saída"/>
    <tableColumn id="2" xr3:uid="{A9E012BD-CD5E-4834-9C66-AD2D03B53265}" name="VALOR" dataDxfId="4" dataCellStyle="Mo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5CE719E-8933-49C0-879C-9834E31580EC}" name="Tabela10848793115163181199" displayName="Tabela10848793115163181199" ref="K3:L7" totalsRowShown="0" headerRowDxfId="3" dataDxfId="2" headerRowCellStyle="Ênfase5" dataCellStyle="20% - Ênfase1">
  <autoFilter ref="K3:L7" xr:uid="{4DB38293-F7C1-433A-A28B-3B7692FA67A3}"/>
  <tableColumns count="2">
    <tableColumn id="1" xr3:uid="{99555227-D0C7-4CE7-837E-94581B207679}" name="TOTAL GASTO " dataDxfId="1" dataCellStyle="20% - Ênfase1"/>
    <tableColumn id="2" xr3:uid="{38644168-34D3-485B-9275-AF1C95E1DD3C}" name="VALOR" dataDxfId="0" dataCellStyle="20% - Ênfas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D19F-1EEC-46F1-B218-16FC47F1D805}">
  <dimension ref="B3:L50"/>
  <sheetViews>
    <sheetView tabSelected="1" topLeftCell="A8" zoomScaleNormal="100" workbookViewId="0">
      <selection activeCell="C64" sqref="C64"/>
    </sheetView>
  </sheetViews>
  <sheetFormatPr defaultRowHeight="15" x14ac:dyDescent="0.25"/>
  <cols>
    <col min="2" max="2" width="29.140625" bestFit="1" customWidth="1"/>
    <col min="3" max="3" width="26.85546875" customWidth="1"/>
    <col min="4" max="4" width="20.5703125" bestFit="1" customWidth="1"/>
    <col min="5" max="5" width="26" bestFit="1" customWidth="1"/>
    <col min="6" max="6" width="20.42578125" bestFit="1" customWidth="1"/>
    <col min="8" max="8" width="29.7109375" bestFit="1" customWidth="1"/>
    <col min="9" max="9" width="22.28515625" customWidth="1"/>
    <col min="10" max="10" width="8.140625" customWidth="1"/>
    <col min="11" max="11" width="25.28515625" bestFit="1" customWidth="1"/>
    <col min="12" max="12" width="22.42578125" customWidth="1"/>
  </cols>
  <sheetData>
    <row r="3" spans="2:12" x14ac:dyDescent="0.25">
      <c r="K3" s="1" t="s">
        <v>0</v>
      </c>
      <c r="L3" s="1" t="s">
        <v>1</v>
      </c>
    </row>
    <row r="4" spans="2:12" ht="15.75" x14ac:dyDescent="0.25">
      <c r="K4" s="2" t="s">
        <v>2</v>
      </c>
      <c r="L4" s="3">
        <f>SUM(F17,C35,F41,C46)</f>
        <v>140678.95000000001</v>
      </c>
    </row>
    <row r="5" spans="2:12" ht="15.75" x14ac:dyDescent="0.25">
      <c r="K5" s="2" t="s">
        <v>3</v>
      </c>
      <c r="L5" s="3">
        <f>SUM(I37)</f>
        <v>14928.150000000001</v>
      </c>
    </row>
    <row r="6" spans="2:12" ht="15.75" x14ac:dyDescent="0.25"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H6" s="5" t="s">
        <v>4</v>
      </c>
      <c r="I6" s="5" t="s">
        <v>1</v>
      </c>
      <c r="K6" s="2" t="s">
        <v>9</v>
      </c>
      <c r="L6" s="6"/>
    </row>
    <row r="7" spans="2:12" ht="15.75" x14ac:dyDescent="0.25">
      <c r="B7" s="7" t="s">
        <v>10</v>
      </c>
      <c r="C7" s="8">
        <v>2937</v>
      </c>
      <c r="D7" s="8" t="s">
        <v>11</v>
      </c>
      <c r="E7" s="8" t="s">
        <v>11</v>
      </c>
      <c r="F7" s="8"/>
      <c r="H7" s="9" t="s">
        <v>12</v>
      </c>
      <c r="I7" s="10">
        <v>100</v>
      </c>
      <c r="K7" s="2" t="s">
        <v>13</v>
      </c>
      <c r="L7" s="3">
        <f>SUM(L4:L6)</f>
        <v>155607.1</v>
      </c>
    </row>
    <row r="8" spans="2:12" ht="15.75" x14ac:dyDescent="0.25">
      <c r="B8" s="7" t="s">
        <v>14</v>
      </c>
      <c r="C8" s="8">
        <v>1387.59</v>
      </c>
      <c r="D8" s="8">
        <v>250.92</v>
      </c>
      <c r="E8" s="8"/>
      <c r="F8" s="8">
        <v>600</v>
      </c>
      <c r="H8" s="7" t="s">
        <v>15</v>
      </c>
      <c r="I8" s="8">
        <v>1661.4</v>
      </c>
    </row>
    <row r="9" spans="2:12" ht="15.75" x14ac:dyDescent="0.25">
      <c r="B9" s="7" t="s">
        <v>16</v>
      </c>
      <c r="C9" s="8">
        <v>1859.19</v>
      </c>
      <c r="D9" s="8">
        <v>501.84</v>
      </c>
      <c r="E9" s="8"/>
      <c r="F9" s="8"/>
      <c r="H9" s="7" t="s">
        <v>17</v>
      </c>
      <c r="I9" s="8">
        <v>1000</v>
      </c>
    </row>
    <row r="10" spans="2:12" ht="15.75" x14ac:dyDescent="0.25">
      <c r="B10" s="7" t="s">
        <v>18</v>
      </c>
      <c r="C10" s="8">
        <v>605</v>
      </c>
      <c r="D10" s="8" t="s">
        <v>11</v>
      </c>
      <c r="E10" s="8" t="s">
        <v>11</v>
      </c>
      <c r="F10" s="8"/>
      <c r="H10" s="11" t="s">
        <v>19</v>
      </c>
      <c r="I10" s="8">
        <v>2455.1999999999998</v>
      </c>
      <c r="K10" s="12"/>
    </row>
    <row r="11" spans="2:12" ht="15.75" x14ac:dyDescent="0.25">
      <c r="B11" s="7" t="s">
        <v>20</v>
      </c>
      <c r="C11" s="8">
        <v>605</v>
      </c>
      <c r="D11" s="8"/>
      <c r="E11" s="8"/>
      <c r="F11" s="8"/>
      <c r="H11" s="13" t="s">
        <v>21</v>
      </c>
      <c r="I11" s="14">
        <v>500</v>
      </c>
    </row>
    <row r="12" spans="2:12" ht="15.75" x14ac:dyDescent="0.25">
      <c r="B12" s="7" t="s">
        <v>22</v>
      </c>
      <c r="C12" s="8">
        <v>538.45000000000005</v>
      </c>
      <c r="D12" s="8" t="s">
        <v>11</v>
      </c>
      <c r="E12" s="8" t="s">
        <v>11</v>
      </c>
      <c r="F12" s="15"/>
      <c r="H12" s="7" t="s">
        <v>23</v>
      </c>
      <c r="I12" s="8">
        <v>1350</v>
      </c>
    </row>
    <row r="13" spans="2:12" ht="15.75" x14ac:dyDescent="0.25">
      <c r="B13" s="7" t="s">
        <v>24</v>
      </c>
      <c r="C13" s="8">
        <v>605</v>
      </c>
      <c r="D13" s="8" t="s">
        <v>11</v>
      </c>
      <c r="E13" s="8" t="s">
        <v>11</v>
      </c>
      <c r="F13" s="8"/>
      <c r="H13" s="16" t="s">
        <v>25</v>
      </c>
      <c r="I13" s="8">
        <v>862.6</v>
      </c>
    </row>
    <row r="14" spans="2:12" ht="15.75" x14ac:dyDescent="0.25">
      <c r="B14" s="7" t="s">
        <v>26</v>
      </c>
      <c r="C14" s="8">
        <v>605</v>
      </c>
      <c r="D14" s="8" t="s">
        <v>11</v>
      </c>
      <c r="E14" s="8" t="s">
        <v>11</v>
      </c>
      <c r="F14" s="8"/>
      <c r="H14" s="17" t="s">
        <v>27</v>
      </c>
      <c r="I14" s="8">
        <v>360</v>
      </c>
    </row>
    <row r="15" spans="2:12" ht="15.75" x14ac:dyDescent="0.25">
      <c r="B15" s="18" t="s">
        <v>13</v>
      </c>
      <c r="C15" s="19">
        <f>SUM(C7:C14)</f>
        <v>9142.23</v>
      </c>
      <c r="D15" s="19">
        <f>SUM(D7:D14)</f>
        <v>752.76</v>
      </c>
      <c r="E15" s="19">
        <f>SUM(E7:E14)</f>
        <v>0</v>
      </c>
      <c r="F15" s="20">
        <f>SUM(F7:F14)</f>
        <v>600</v>
      </c>
      <c r="H15" s="7" t="s">
        <v>28</v>
      </c>
      <c r="I15" s="8">
        <v>455.77</v>
      </c>
    </row>
    <row r="16" spans="2:12" ht="15.75" x14ac:dyDescent="0.25">
      <c r="B16" s="7"/>
      <c r="C16" s="14"/>
      <c r="D16" s="14"/>
      <c r="E16" s="14"/>
      <c r="F16" s="21"/>
      <c r="H16" s="7" t="s">
        <v>28</v>
      </c>
      <c r="I16" s="8">
        <v>298.10000000000002</v>
      </c>
    </row>
    <row r="17" spans="2:11" ht="15.75" x14ac:dyDescent="0.25">
      <c r="B17" s="7"/>
      <c r="C17" s="22"/>
      <c r="D17" s="23"/>
      <c r="E17" s="24" t="s">
        <v>29</v>
      </c>
      <c r="F17" s="25">
        <f>SUM(C15:F15)</f>
        <v>10494.99</v>
      </c>
      <c r="H17" s="26" t="s">
        <v>30</v>
      </c>
      <c r="I17" s="8">
        <v>110</v>
      </c>
    </row>
    <row r="18" spans="2:11" ht="15.75" x14ac:dyDescent="0.25">
      <c r="H18" s="7" t="s">
        <v>31</v>
      </c>
      <c r="I18" s="8">
        <v>144</v>
      </c>
    </row>
    <row r="19" spans="2:11" ht="15.75" x14ac:dyDescent="0.25">
      <c r="H19" s="17" t="s">
        <v>32</v>
      </c>
      <c r="I19" s="8">
        <v>50</v>
      </c>
    </row>
    <row r="20" spans="2:11" ht="15.75" x14ac:dyDescent="0.25">
      <c r="H20" s="7" t="s">
        <v>33</v>
      </c>
      <c r="I20" s="8">
        <v>37</v>
      </c>
    </row>
    <row r="21" spans="2:11" ht="15.75" x14ac:dyDescent="0.25">
      <c r="B21" s="4" t="s">
        <v>4</v>
      </c>
      <c r="C21" s="4" t="s">
        <v>34</v>
      </c>
      <c r="D21" s="27"/>
      <c r="E21" s="4" t="s">
        <v>4</v>
      </c>
      <c r="F21" s="4" t="s">
        <v>34</v>
      </c>
      <c r="H21" s="26" t="s">
        <v>35</v>
      </c>
      <c r="I21" s="8">
        <v>350.08</v>
      </c>
    </row>
    <row r="22" spans="2:11" ht="15.75" x14ac:dyDescent="0.25">
      <c r="B22" s="7" t="s">
        <v>36</v>
      </c>
      <c r="C22" s="8">
        <v>3900</v>
      </c>
      <c r="E22" s="7" t="s">
        <v>37</v>
      </c>
      <c r="F22" s="8">
        <v>216.51</v>
      </c>
      <c r="H22" s="7" t="s">
        <v>38</v>
      </c>
      <c r="I22" s="8">
        <v>1136</v>
      </c>
      <c r="K22" t="s">
        <v>39</v>
      </c>
    </row>
    <row r="23" spans="2:11" ht="15.75" x14ac:dyDescent="0.25">
      <c r="B23" s="7" t="s">
        <v>40</v>
      </c>
      <c r="C23" s="8">
        <v>1159.47</v>
      </c>
      <c r="E23" s="7" t="s">
        <v>41</v>
      </c>
      <c r="F23" s="8">
        <v>1925.23</v>
      </c>
      <c r="H23" s="7" t="s">
        <v>42</v>
      </c>
      <c r="I23" s="8">
        <v>185</v>
      </c>
    </row>
    <row r="24" spans="2:11" ht="15.75" x14ac:dyDescent="0.25">
      <c r="B24" s="7" t="s">
        <v>43</v>
      </c>
      <c r="C24" s="28">
        <v>8867.94</v>
      </c>
      <c r="E24" s="7" t="s">
        <v>44</v>
      </c>
      <c r="F24" s="8">
        <v>218.56</v>
      </c>
      <c r="H24" s="17" t="s">
        <v>45</v>
      </c>
      <c r="I24" s="8">
        <v>868</v>
      </c>
    </row>
    <row r="25" spans="2:11" ht="15.75" x14ac:dyDescent="0.25">
      <c r="B25" s="7" t="s">
        <v>46</v>
      </c>
      <c r="C25" s="8">
        <v>81794.75</v>
      </c>
      <c r="E25" s="7" t="s">
        <v>47</v>
      </c>
      <c r="F25" s="8">
        <v>223.87</v>
      </c>
      <c r="H25" s="7" t="s">
        <v>48</v>
      </c>
      <c r="I25" s="8">
        <v>1000</v>
      </c>
    </row>
    <row r="26" spans="2:11" ht="15.75" x14ac:dyDescent="0.25">
      <c r="B26" s="7" t="s">
        <v>49</v>
      </c>
      <c r="C26" s="8">
        <v>3504.82</v>
      </c>
      <c r="E26" s="7" t="s">
        <v>50</v>
      </c>
      <c r="F26" s="8">
        <v>217.75</v>
      </c>
      <c r="H26" s="7" t="s">
        <v>51</v>
      </c>
      <c r="I26" s="8">
        <v>1986</v>
      </c>
    </row>
    <row r="27" spans="2:11" ht="15.75" x14ac:dyDescent="0.25">
      <c r="B27" s="7" t="s">
        <v>52</v>
      </c>
      <c r="C27" s="8">
        <v>1700</v>
      </c>
      <c r="E27" s="7" t="s">
        <v>53</v>
      </c>
      <c r="F27" s="8">
        <v>293.89</v>
      </c>
      <c r="H27" s="7" t="s">
        <v>42</v>
      </c>
      <c r="I27" s="8">
        <v>19</v>
      </c>
    </row>
    <row r="28" spans="2:11" ht="15.75" x14ac:dyDescent="0.25">
      <c r="B28" s="7" t="s">
        <v>54</v>
      </c>
      <c r="C28" s="8">
        <v>1500</v>
      </c>
      <c r="E28" s="29" t="s">
        <v>55</v>
      </c>
      <c r="F28" s="30">
        <f>SUM(F27,F26,F25,F24,F23,F22)</f>
        <v>3095.8100000000004</v>
      </c>
      <c r="H28" s="7"/>
      <c r="I28" s="8"/>
    </row>
    <row r="29" spans="2:11" ht="15.75" x14ac:dyDescent="0.25">
      <c r="B29" s="7" t="s">
        <v>56</v>
      </c>
      <c r="C29" s="8">
        <v>153.9</v>
      </c>
      <c r="E29" s="5"/>
      <c r="F29" s="18"/>
      <c r="H29" s="7"/>
      <c r="I29" s="8"/>
    </row>
    <row r="30" spans="2:11" ht="15.75" x14ac:dyDescent="0.25">
      <c r="B30" s="7" t="s">
        <v>57</v>
      </c>
      <c r="C30" s="8">
        <v>1415</v>
      </c>
      <c r="E30" s="31" t="s">
        <v>58</v>
      </c>
      <c r="F30" s="23">
        <v>124.56</v>
      </c>
      <c r="H30" s="7"/>
      <c r="I30" s="8"/>
    </row>
    <row r="31" spans="2:11" ht="15.75" x14ac:dyDescent="0.25">
      <c r="B31" s="32" t="s">
        <v>59</v>
      </c>
      <c r="C31" s="33">
        <v>1500</v>
      </c>
      <c r="E31" s="31" t="s">
        <v>60</v>
      </c>
      <c r="F31" s="23">
        <v>826.28</v>
      </c>
      <c r="H31" s="7"/>
      <c r="I31" s="8"/>
    </row>
    <row r="32" spans="2:11" ht="15.75" x14ac:dyDescent="0.25">
      <c r="B32" s="7" t="s">
        <v>61</v>
      </c>
      <c r="C32" s="8">
        <v>1720.97</v>
      </c>
      <c r="E32" s="34" t="s">
        <v>62</v>
      </c>
      <c r="F32" s="35">
        <f>SUM(F31,F30)</f>
        <v>950.83999999999992</v>
      </c>
      <c r="H32" s="7"/>
      <c r="I32" s="8"/>
    </row>
    <row r="33" spans="2:9" ht="15.75" x14ac:dyDescent="0.25">
      <c r="B33" s="7" t="s">
        <v>63</v>
      </c>
      <c r="C33" s="8">
        <v>700</v>
      </c>
      <c r="E33" s="32"/>
      <c r="F33" s="36"/>
      <c r="H33" s="7"/>
      <c r="I33" s="8"/>
    </row>
    <row r="34" spans="2:9" ht="15.75" x14ac:dyDescent="0.25">
      <c r="B34" s="7"/>
      <c r="C34" s="14"/>
      <c r="E34" s="7" t="s">
        <v>64</v>
      </c>
      <c r="F34" s="37">
        <v>1032.3</v>
      </c>
      <c r="H34" s="7"/>
      <c r="I34" s="8"/>
    </row>
    <row r="35" spans="2:9" ht="15.75" x14ac:dyDescent="0.25">
      <c r="B35" s="38" t="s">
        <v>29</v>
      </c>
      <c r="C35" s="39">
        <f>SUM(C33,C32,C31,C30,C29,C28,C27,C26,C25,C24,C23,C22)</f>
        <v>107916.85</v>
      </c>
      <c r="E35" s="7" t="s">
        <v>65</v>
      </c>
      <c r="F35" s="37"/>
      <c r="H35" s="7"/>
      <c r="I35" s="8"/>
    </row>
    <row r="36" spans="2:9" ht="15.75" x14ac:dyDescent="0.25">
      <c r="E36" s="7" t="s">
        <v>66</v>
      </c>
      <c r="F36" s="37">
        <v>1033.05</v>
      </c>
      <c r="H36" s="7"/>
      <c r="I36" s="8"/>
    </row>
    <row r="37" spans="2:9" ht="15.75" x14ac:dyDescent="0.25">
      <c r="E37" s="7" t="s">
        <v>67</v>
      </c>
      <c r="F37" s="37">
        <v>1193.8599999999999</v>
      </c>
      <c r="H37" s="29" t="s">
        <v>29</v>
      </c>
      <c r="I37" s="30">
        <f>SUM(I7:I36)</f>
        <v>14928.150000000001</v>
      </c>
    </row>
    <row r="38" spans="2:9" ht="15.75" x14ac:dyDescent="0.25">
      <c r="E38" s="7" t="s">
        <v>68</v>
      </c>
      <c r="F38" s="37">
        <v>1053.53</v>
      </c>
    </row>
    <row r="39" spans="2:9" ht="15.75" x14ac:dyDescent="0.25">
      <c r="E39" s="7" t="s">
        <v>69</v>
      </c>
      <c r="F39" s="37">
        <v>2640.44</v>
      </c>
    </row>
    <row r="40" spans="2:9" ht="15.75" x14ac:dyDescent="0.25">
      <c r="B40" s="40" t="s">
        <v>4</v>
      </c>
      <c r="C40" s="40" t="s">
        <v>34</v>
      </c>
      <c r="E40" s="5"/>
      <c r="F40" s="37"/>
    </row>
    <row r="41" spans="2:9" ht="15.75" x14ac:dyDescent="0.25">
      <c r="B41" s="7" t="s">
        <v>70</v>
      </c>
      <c r="C41" s="8">
        <v>4075</v>
      </c>
      <c r="E41" s="41" t="s">
        <v>71</v>
      </c>
      <c r="F41" s="35">
        <f>SUM(F39,F38,F37,F36,F34)</f>
        <v>6953.18</v>
      </c>
    </row>
    <row r="42" spans="2:9" ht="15.75" x14ac:dyDescent="0.25">
      <c r="B42" s="7" t="s">
        <v>72</v>
      </c>
      <c r="C42" s="8">
        <v>10364.09</v>
      </c>
    </row>
    <row r="43" spans="2:9" ht="15.75" x14ac:dyDescent="0.25">
      <c r="B43" s="7" t="s">
        <v>73</v>
      </c>
      <c r="C43" s="8">
        <v>874.84</v>
      </c>
    </row>
    <row r="44" spans="2:9" ht="15.75" x14ac:dyDescent="0.25">
      <c r="B44" s="7"/>
      <c r="C44" s="8"/>
    </row>
    <row r="45" spans="2:9" ht="15.75" x14ac:dyDescent="0.25">
      <c r="B45" s="7"/>
      <c r="C45" s="8"/>
    </row>
    <row r="46" spans="2:9" ht="15.75" x14ac:dyDescent="0.25">
      <c r="B46" s="42" t="s">
        <v>29</v>
      </c>
      <c r="C46" s="43">
        <f>SUM(C43,C42,C41)</f>
        <v>15313.93</v>
      </c>
    </row>
    <row r="49" spans="2:3" ht="15.75" x14ac:dyDescent="0.25">
      <c r="B49" s="44" t="s">
        <v>74</v>
      </c>
      <c r="C49" s="45">
        <v>7129.25</v>
      </c>
    </row>
    <row r="50" spans="2:3" x14ac:dyDescent="0.25">
      <c r="C50" s="12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copies="9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2026-05-07T20:54:53Z</dcterms:created>
  <dcterms:modified xsi:type="dcterms:W3CDTF">2026-05-07T21:05:06Z</dcterms:modified>
</cp:coreProperties>
</file>